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codeName="ThisWorkbook"/>
  <bookViews>
    <workbookView xWindow="-110" yWindow="-110" windowWidth="23260" windowHeight="13620" tabRatio="890" firstSheet="1" activeTab="3"/>
  </bookViews>
  <sheets>
    <sheet name="テーブル" sheetId="27" state="hidden" r:id="rId1"/>
    <sheet name="CSV添付（シートを全選択コピーしてそのまま添付）ジョブカン" sheetId="25" r:id="rId2"/>
    <sheet name="利用方法・注意事項（必ずお読みください。）" sheetId="13" r:id="rId3"/>
    <sheet name="算定基礎賃金集計表" sheetId="11" r:id="rId4"/>
    <sheet name="申告書記入イメージ" sheetId="6" r:id="rId5"/>
    <sheet name="(参考)e-Govイメージ" sheetId="14" r:id="rId6"/>
    <sheet name="保険料計算シート（非表示）" sheetId="24" state="hidden" r:id="rId7"/>
    <sheet name="設定シート（非表示）" sheetId="12" state="hidden" r:id="rId8"/>
    <sheet name="算定基礎賃img(非表示)" sheetId="16" state="hidden" r:id="rId9"/>
    <sheet name="申告書img(非表示)" sheetId="19" state="hidden" r:id="rId10"/>
  </sheets>
  <externalReferences>
    <externalReference r:id="rId11"/>
    <externalReference r:id="rId12"/>
    <externalReference r:id="rId13"/>
  </externalReferences>
  <definedNames>
    <definedName name="_xlnm._FilterDatabase" localSheetId="1" hidden="1">'CSV添付（シートを全選択コピーしてそのまま添付）ジョブカン'!$A$1:$J$179</definedName>
    <definedName name="_xlnm.Print_Area" localSheetId="3">算定基礎賃金集計表!$A$1:$DB$85</definedName>
    <definedName name="_xlnm.Print_Area" localSheetId="9">'申告書img(非表示)'!$A$1:$DK$72</definedName>
    <definedName name="_xlnm.Print_Area" localSheetId="4">申告書記入イメージ!$A$24:$DK$205</definedName>
    <definedName name="_xlnm.Print_Area" localSheetId="2">'利用方法・注意事項（必ずお読みください。）'!$A$1:$M$374</definedName>
    <definedName name="可能" localSheetId="1">[1]申告書記入イメージ!$DE$106:$DE$107</definedName>
    <definedName name="可能" localSheetId="0">[2]申告書記入イメージ!$DE$106:$DE$107</definedName>
    <definedName name="可能">申告書記入イメージ!$DE$106:$DE$107</definedName>
    <definedName name="概算雇用保険料率" localSheetId="1">'[3]設定シート（非表示）'!$F$13:$F$15</definedName>
    <definedName name="概算雇用保険料率">'設定シート（非表示）'!$F$13:$F$15</definedName>
    <definedName name="確定雇用保険料率" localSheetId="1">'[1]設定シート（非表示）'!$E$13:$E$15</definedName>
    <definedName name="確定雇用保険料率" localSheetId="0">'[2]設定シート（非表示）'!$E$13:$E$15</definedName>
    <definedName name="確定雇用保険料率">'設定シート（非表示）'!$E$13:$E$15</definedName>
    <definedName name="還付" localSheetId="1">[1]申告書記入イメージ!$DL$128:$DM$128</definedName>
    <definedName name="還付" localSheetId="0">[2]申告書記入イメージ!$DL$128:$DM$128</definedName>
    <definedName name="還付">申告書記入イメージ!$DL$128:$DM$128</definedName>
    <definedName name="修正４">#REF!</definedName>
    <definedName name="修正５">#REF!</definedName>
    <definedName name="充当しない">申告書記入イメージ!$DL$129</definedName>
    <definedName name="充当する">#REF!</definedName>
    <definedName name="充当を優先">申告書記入イメージ!$DM$129:$DM$131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B48" i="11" l="1"/>
  <c r="CB46" i="11"/>
  <c r="CB44" i="11"/>
  <c r="CB42" i="11"/>
  <c r="CB40" i="11"/>
  <c r="CB38" i="11"/>
  <c r="CB36" i="11"/>
  <c r="CB34" i="11"/>
  <c r="CB32" i="11"/>
  <c r="CB30" i="11"/>
  <c r="CB28" i="11"/>
  <c r="CB26" i="11"/>
  <c r="BO26" i="11"/>
  <c r="BO48" i="11"/>
  <c r="BO46" i="11"/>
  <c r="BO44" i="11"/>
  <c r="BO42" i="11"/>
  <c r="BO40" i="11"/>
  <c r="BO38" i="11"/>
  <c r="BO36" i="11"/>
  <c r="BO34" i="11"/>
  <c r="BO32" i="11"/>
  <c r="BO30" i="11"/>
  <c r="BO28" i="11"/>
  <c r="AO26" i="11"/>
  <c r="AO48" i="11"/>
  <c r="AO46" i="11"/>
  <c r="AO44" i="11"/>
  <c r="AO42" i="11"/>
  <c r="AO40" i="11"/>
  <c r="AO38" i="11"/>
  <c r="AO36" i="11"/>
  <c r="AO34" i="11"/>
  <c r="AO32" i="11"/>
  <c r="AO30" i="11"/>
  <c r="AO28" i="11"/>
  <c r="AB48" i="11"/>
  <c r="AB46" i="11"/>
  <c r="AB44" i="11"/>
  <c r="AB42" i="11"/>
  <c r="AB40" i="11"/>
  <c r="AB38" i="11"/>
  <c r="AB36" i="11"/>
  <c r="AB34" i="11"/>
  <c r="AB32" i="11"/>
  <c r="AB30" i="11"/>
  <c r="AB28" i="11"/>
  <c r="AB26" i="11"/>
  <c r="O40" i="11"/>
  <c r="O48" i="11"/>
  <c r="O46" i="11"/>
  <c r="O44" i="11"/>
  <c r="O38" i="11"/>
  <c r="O36" i="11"/>
  <c r="O34" i="11"/>
  <c r="O32" i="11"/>
  <c r="O30" i="11"/>
  <c r="O28" i="11"/>
  <c r="O26" i="11"/>
  <c r="S26" i="11"/>
  <c r="AF26" i="11"/>
  <c r="CF28" i="11"/>
  <c r="CF50" i="11"/>
  <c r="CF48" i="11"/>
  <c r="BS50" i="11"/>
  <c r="AS50" i="11"/>
  <c r="AF50" i="11"/>
  <c r="S50" i="11"/>
  <c r="S48" i="11"/>
  <c r="S46" i="11"/>
  <c r="S44" i="11"/>
  <c r="S42" i="11"/>
  <c r="O42" i="11"/>
  <c r="S40" i="11"/>
  <c r="S38" i="11"/>
  <c r="S36" i="11"/>
  <c r="S34" i="11"/>
  <c r="S32" i="11"/>
  <c r="S30" i="11"/>
  <c r="S28" i="11"/>
  <c r="CF40" i="11"/>
  <c r="CF38" i="11"/>
  <c r="CF36" i="11"/>
  <c r="CF34" i="11"/>
  <c r="CF32" i="11"/>
  <c r="CF46" i="11"/>
  <c r="CF44" i="11"/>
  <c r="CF42" i="11"/>
  <c r="CF30" i="11"/>
  <c r="CF26" i="11"/>
  <c r="BS26" i="11"/>
  <c r="BS48" i="11"/>
  <c r="BS46" i="11"/>
  <c r="BS44" i="11"/>
  <c r="BS42" i="11"/>
  <c r="BS40" i="11"/>
  <c r="BS38" i="11"/>
  <c r="BS36" i="11"/>
  <c r="BS34" i="11"/>
  <c r="BS32" i="11"/>
  <c r="BS30" i="11"/>
  <c r="BS28" i="11"/>
  <c r="AS48" i="11"/>
  <c r="AS46" i="11"/>
  <c r="AS44" i="11"/>
  <c r="AS42" i="11"/>
  <c r="AS40" i="11"/>
  <c r="AS38" i="11"/>
  <c r="AS36" i="11"/>
  <c r="AS34" i="11"/>
  <c r="AS32" i="11"/>
  <c r="AS30" i="11"/>
  <c r="AS28" i="11"/>
  <c r="AF48" i="11"/>
  <c r="AF46" i="11"/>
  <c r="AF44" i="11"/>
  <c r="AF42" i="11"/>
  <c r="AF40" i="11"/>
  <c r="AF38" i="11"/>
  <c r="AF36" i="11"/>
  <c r="AF34" i="11"/>
  <c r="AF32" i="11"/>
  <c r="AF30" i="11"/>
  <c r="AF28" i="11"/>
  <c r="AS26" i="11"/>
  <c r="L185" i="6" l="1"/>
  <c r="C112" i="13"/>
  <c r="C113" i="13"/>
  <c r="A74" i="11"/>
  <c r="F69" i="11"/>
  <c r="G2" i="11"/>
  <c r="BQ38" i="19" l="1"/>
  <c r="BQ54" i="6" l="1"/>
  <c r="C7" i="12" l="1"/>
  <c r="DL135" i="6" l="1"/>
  <c r="T61" i="24" l="1"/>
  <c r="T52" i="24"/>
  <c r="T45" i="24"/>
  <c r="T39" i="24"/>
  <c r="T32" i="24"/>
  <c r="BU38" i="19" l="1"/>
  <c r="AV38" i="19"/>
  <c r="AR38" i="19"/>
  <c r="J16" i="24" l="1"/>
  <c r="G19" i="24"/>
  <c r="E19" i="24"/>
  <c r="F17" i="24"/>
  <c r="F14" i="24"/>
  <c r="F9" i="24"/>
  <c r="F6" i="24"/>
  <c r="T53" i="24" l="1"/>
  <c r="T40" i="24"/>
  <c r="T33" i="24"/>
  <c r="T46" i="24"/>
  <c r="CU172" i="6" l="1"/>
  <c r="BU81" i="6"/>
  <c r="BQ81" i="6"/>
  <c r="AV81" i="6"/>
  <c r="CZ171" i="6" s="1"/>
  <c r="AR81" i="6"/>
  <c r="BU54" i="6"/>
  <c r="AV54" i="6"/>
  <c r="AR54" i="6"/>
  <c r="D7" i="12" l="1"/>
  <c r="BR66" i="19" l="1"/>
  <c r="BR67" i="19"/>
  <c r="CP55" i="19" s="1"/>
  <c r="AT55" i="19"/>
  <c r="AQ55" i="19"/>
  <c r="AN55" i="19"/>
  <c r="AK55" i="19"/>
  <c r="AH55" i="19"/>
  <c r="AE55" i="19"/>
  <c r="AB55" i="19"/>
  <c r="Y55" i="19"/>
  <c r="V55" i="19"/>
  <c r="AT50" i="19"/>
  <c r="AQ50" i="19"/>
  <c r="AN50" i="19"/>
  <c r="AK50" i="19"/>
  <c r="AH50" i="19"/>
  <c r="AE50" i="19"/>
  <c r="AB50" i="19"/>
  <c r="Y50" i="19"/>
  <c r="V50" i="19"/>
  <c r="CM50" i="19"/>
  <c r="V68" i="19"/>
  <c r="AT60" i="19" s="1"/>
  <c r="V66" i="19"/>
  <c r="CM55" i="19" l="1"/>
  <c r="BX55" i="19"/>
  <c r="CD55" i="19"/>
  <c r="CS55" i="19"/>
  <c r="BR55" i="19"/>
  <c r="CG55" i="19"/>
  <c r="CV55" i="19"/>
  <c r="BU55" i="19"/>
  <c r="CJ55" i="19"/>
  <c r="CD50" i="19"/>
  <c r="CP50" i="19"/>
  <c r="BR50" i="19"/>
  <c r="Y60" i="19"/>
  <c r="AK60" i="19"/>
  <c r="AB60" i="19"/>
  <c r="AN60" i="19"/>
  <c r="BU50" i="19"/>
  <c r="CG50" i="19"/>
  <c r="CS50" i="19"/>
  <c r="BX50" i="19"/>
  <c r="CJ50" i="19"/>
  <c r="CV50" i="19"/>
  <c r="AE60" i="19"/>
  <c r="AQ60" i="19"/>
  <c r="BR65" i="19"/>
  <c r="CV45" i="19" s="1"/>
  <c r="CA50" i="19"/>
  <c r="V60" i="19"/>
  <c r="AH60" i="19"/>
  <c r="CA55" i="19"/>
  <c r="BU45" i="19" l="1"/>
  <c r="CA45" i="19"/>
  <c r="CJ45" i="19"/>
  <c r="BX45" i="19"/>
  <c r="CP45" i="19"/>
  <c r="CM45" i="19"/>
  <c r="CS45" i="19"/>
  <c r="CD45" i="19"/>
  <c r="CG45" i="19"/>
  <c r="BR45" i="19"/>
  <c r="AW19" i="19" l="1"/>
  <c r="AT19" i="19"/>
  <c r="AQ19" i="19"/>
  <c r="AK19" i="19"/>
  <c r="AH19" i="19"/>
  <c r="AE19" i="19"/>
  <c r="AB19" i="19"/>
  <c r="Y19" i="19"/>
  <c r="V19" i="19"/>
  <c r="S19" i="19"/>
  <c r="P19" i="19"/>
  <c r="M19" i="19"/>
  <c r="J19" i="19"/>
  <c r="G19" i="19"/>
  <c r="AH4" i="19"/>
  <c r="B191" i="6" l="1"/>
  <c r="B197" i="6"/>
  <c r="CS42" i="16" l="1"/>
  <c r="CO42" i="16"/>
  <c r="BF42" i="16"/>
  <c r="BB42" i="16"/>
  <c r="CS40" i="16"/>
  <c r="CO40" i="16"/>
  <c r="BF40" i="16"/>
  <c r="BB40" i="16"/>
  <c r="CS38" i="16"/>
  <c r="CO38" i="16"/>
  <c r="BF38" i="16"/>
  <c r="BB38" i="16"/>
  <c r="CS36" i="16"/>
  <c r="CO36" i="16"/>
  <c r="BF36" i="16"/>
  <c r="BB36" i="16"/>
  <c r="CS34" i="16"/>
  <c r="CO34" i="16"/>
  <c r="BF34" i="16"/>
  <c r="BB34" i="16"/>
  <c r="CS32" i="16"/>
  <c r="CO32" i="16"/>
  <c r="BF32" i="16"/>
  <c r="BB32" i="16"/>
  <c r="CS30" i="16"/>
  <c r="CO30" i="16"/>
  <c r="BF30" i="16"/>
  <c r="BB30" i="16"/>
  <c r="CS28" i="16"/>
  <c r="CO28" i="16"/>
  <c r="BF28" i="16"/>
  <c r="BB28" i="16"/>
  <c r="CS26" i="16"/>
  <c r="CO26" i="16"/>
  <c r="BF26" i="16"/>
  <c r="BB26" i="16"/>
  <c r="E26" i="16"/>
  <c r="A26" i="16"/>
  <c r="G3" i="16"/>
  <c r="G2" i="16"/>
  <c r="CF38" i="14" l="1"/>
  <c r="AZ56" i="14" l="1"/>
  <c r="AT56" i="14"/>
  <c r="AL45" i="14"/>
  <c r="BC50" i="14" l="1"/>
  <c r="I61" i="14"/>
  <c r="I59" i="14"/>
  <c r="U42" i="14" l="1"/>
  <c r="CI40" i="14"/>
  <c r="CF40" i="14"/>
  <c r="CC40" i="14"/>
  <c r="BZ40" i="14"/>
  <c r="BW40" i="14"/>
  <c r="BT40" i="14"/>
  <c r="BQ40" i="14"/>
  <c r="BN40" i="14"/>
  <c r="BK40" i="14"/>
  <c r="BH40" i="14"/>
  <c r="BE40" i="14"/>
  <c r="BB40" i="14"/>
  <c r="AY40" i="14"/>
  <c r="AT36" i="14" l="1"/>
  <c r="AT33" i="14"/>
  <c r="BJ28" i="14"/>
  <c r="BT28" i="14"/>
  <c r="BZ28" i="14"/>
  <c r="AT24" i="14"/>
  <c r="AT21" i="14"/>
  <c r="AV28" i="14"/>
  <c r="AP28" i="14"/>
  <c r="AF28" i="14"/>
  <c r="BZ16" i="14" l="1"/>
  <c r="BT16" i="14"/>
  <c r="AV16" i="14"/>
  <c r="AP16" i="14"/>
  <c r="BJ16" i="14"/>
  <c r="AF16" i="14"/>
  <c r="U5" i="14" l="1"/>
  <c r="R5" i="14"/>
  <c r="O5" i="14"/>
  <c r="L5" i="14"/>
  <c r="I5" i="14"/>
  <c r="CS26" i="11" l="1"/>
  <c r="CO26" i="11"/>
  <c r="BF26" i="11"/>
  <c r="BB26" i="11"/>
  <c r="E44" i="11"/>
  <c r="CO46" i="11"/>
  <c r="BQ141" i="6"/>
  <c r="BB28" i="11"/>
  <c r="AJ194" i="6"/>
  <c r="AD194" i="6"/>
  <c r="T161" i="6"/>
  <c r="BS157" i="6" s="1"/>
  <c r="T157" i="6"/>
  <c r="AD197" i="6" s="1"/>
  <c r="AW35" i="6"/>
  <c r="AT35" i="6"/>
  <c r="AQ35" i="6"/>
  <c r="AK35" i="6"/>
  <c r="AJ178" i="6" s="1"/>
  <c r="AH35" i="6"/>
  <c r="AG178" i="6" s="1"/>
  <c r="AE35" i="6"/>
  <c r="AD178" i="6" s="1"/>
  <c r="AB35" i="6"/>
  <c r="AA178" i="6" s="1"/>
  <c r="Y35" i="6"/>
  <c r="X178" i="6" s="1"/>
  <c r="V35" i="6"/>
  <c r="U178" i="6" s="1"/>
  <c r="S35" i="6"/>
  <c r="R178" i="6" s="1"/>
  <c r="P35" i="6"/>
  <c r="O178" i="6" s="1"/>
  <c r="M35" i="6"/>
  <c r="J35" i="6"/>
  <c r="G35" i="6"/>
  <c r="A44" i="11"/>
  <c r="A26" i="11"/>
  <c r="G3" i="11"/>
  <c r="E26" i="11"/>
  <c r="AJ28" i="14"/>
  <c r="AS56" i="11"/>
  <c r="AF56" i="11"/>
  <c r="S56" i="11"/>
  <c r="BF28" i="11"/>
  <c r="CO28" i="11"/>
  <c r="CS28" i="11"/>
  <c r="BB30" i="11"/>
  <c r="BF30" i="11"/>
  <c r="CO30" i="11"/>
  <c r="CS30" i="11"/>
  <c r="BB32" i="11"/>
  <c r="BF32" i="11"/>
  <c r="CO32" i="11"/>
  <c r="CS32" i="11"/>
  <c r="BB34" i="11"/>
  <c r="BF34" i="11"/>
  <c r="CO34" i="11"/>
  <c r="CS34" i="11"/>
  <c r="BB36" i="11"/>
  <c r="BF36" i="11"/>
  <c r="CO36" i="11"/>
  <c r="CS36" i="11"/>
  <c r="BB38" i="11"/>
  <c r="BF38" i="11"/>
  <c r="CO38" i="11"/>
  <c r="CS38" i="11"/>
  <c r="BB40" i="11"/>
  <c r="BF40" i="11"/>
  <c r="CO40" i="11"/>
  <c r="CS40" i="11"/>
  <c r="BB42" i="11"/>
  <c r="BF42" i="11"/>
  <c r="CO42" i="11"/>
  <c r="CS42" i="11"/>
  <c r="BB44" i="11"/>
  <c r="BF44" i="11"/>
  <c r="CO44" i="11"/>
  <c r="CS44" i="11"/>
  <c r="BB46" i="11"/>
  <c r="BF46" i="11"/>
  <c r="CS46" i="11"/>
  <c r="BB48" i="11"/>
  <c r="BF48" i="11"/>
  <c r="CO48" i="11"/>
  <c r="CS48" i="11"/>
  <c r="BF50" i="11"/>
  <c r="CS50" i="11"/>
  <c r="BF52" i="11"/>
  <c r="CS52" i="11"/>
  <c r="BF54" i="11"/>
  <c r="CS54" i="11"/>
  <c r="O56" i="11"/>
  <c r="AB56" i="11"/>
  <c r="AO56" i="11"/>
  <c r="BO56" i="11"/>
  <c r="BS56" i="11"/>
  <c r="CB56" i="11"/>
  <c r="CF56" i="11"/>
  <c r="AP178" i="6" l="1"/>
  <c r="AN8" i="14"/>
  <c r="AS178" i="6"/>
  <c r="AP8" i="14"/>
  <c r="AV178" i="6"/>
  <c r="AR8" i="14"/>
  <c r="BN16" i="14"/>
  <c r="AJ16" i="14"/>
  <c r="L178" i="6"/>
  <c r="AF8" i="14"/>
  <c r="T8" i="14"/>
  <c r="AC8" i="14"/>
  <c r="Q8" i="14"/>
  <c r="Z8" i="14"/>
  <c r="N8" i="14"/>
  <c r="AI8" i="14"/>
  <c r="W8" i="14"/>
  <c r="K8" i="14"/>
  <c r="I178" i="6"/>
  <c r="H8" i="14"/>
  <c r="F178" i="6"/>
  <c r="E8" i="14"/>
  <c r="I198" i="6"/>
  <c r="I194" i="6" s="1"/>
  <c r="O185" i="6" s="1"/>
  <c r="CO56" i="11"/>
  <c r="F198" i="6"/>
  <c r="BB56" i="11"/>
  <c r="CS56" i="11"/>
  <c r="CO75" i="11" s="1"/>
  <c r="BN28" i="14"/>
  <c r="BF56" i="11"/>
  <c r="CO80" i="11" s="1"/>
  <c r="BS153" i="6"/>
  <c r="AD200" i="6"/>
  <c r="E10" i="24" l="1"/>
  <c r="BS64" i="11"/>
  <c r="CF64" i="11" s="1"/>
  <c r="W69" i="11"/>
  <c r="AJ69" i="11" s="1"/>
  <c r="AD185" i="6"/>
  <c r="DC171" i="6"/>
  <c r="CO70" i="11"/>
  <c r="AA185" i="6"/>
  <c r="E9" i="24" l="1"/>
  <c r="BB46" i="19"/>
  <c r="BB62" i="6"/>
  <c r="E6" i="24"/>
  <c r="BB89" i="6"/>
  <c r="AT76" i="6"/>
  <c r="AN26" i="14" s="1"/>
  <c r="AH76" i="6"/>
  <c r="AF26" i="14" s="1"/>
  <c r="V76" i="6"/>
  <c r="X26" i="14" s="1"/>
  <c r="AQ76" i="6"/>
  <c r="AL26" i="14" s="1"/>
  <c r="AE76" i="6"/>
  <c r="AD26" i="14" s="1"/>
  <c r="AN76" i="6"/>
  <c r="AJ26" i="14" s="1"/>
  <c r="AB76" i="6"/>
  <c r="AB26" i="14" s="1"/>
  <c r="AK76" i="6"/>
  <c r="AH26" i="14" s="1"/>
  <c r="Y76" i="6"/>
  <c r="Z26" i="14" s="1"/>
  <c r="E5" i="24" l="1"/>
  <c r="E14" i="24"/>
  <c r="G14" i="24" s="1"/>
  <c r="AQ66" i="6"/>
  <c r="AL21" i="14" s="1"/>
  <c r="AE66" i="6"/>
  <c r="AD21" i="14" s="1"/>
  <c r="AN66" i="6"/>
  <c r="AJ21" i="14" s="1"/>
  <c r="AB66" i="6"/>
  <c r="AB21" i="14" s="1"/>
  <c r="AK66" i="6"/>
  <c r="AH21" i="14" s="1"/>
  <c r="Y66" i="6"/>
  <c r="Z21" i="14" s="1"/>
  <c r="AT66" i="6"/>
  <c r="AN21" i="14" s="1"/>
  <c r="AH66" i="6"/>
  <c r="AF21" i="14" s="1"/>
  <c r="V66" i="6"/>
  <c r="X21" i="14" s="1"/>
  <c r="G6" i="24"/>
  <c r="F5" i="24"/>
  <c r="F13" i="24"/>
  <c r="AT19" i="14"/>
  <c r="AT31" i="14"/>
  <c r="E17" i="24" l="1"/>
  <c r="E13" i="24"/>
  <c r="I22" i="24"/>
  <c r="CV66" i="6"/>
  <c r="CF21" i="14" s="1"/>
  <c r="CJ66" i="6"/>
  <c r="BX21" i="14" s="1"/>
  <c r="BX66" i="6"/>
  <c r="BP21" i="14" s="1"/>
  <c r="CS66" i="6"/>
  <c r="CD21" i="14" s="1"/>
  <c r="CG66" i="6"/>
  <c r="BV21" i="14" s="1"/>
  <c r="BU66" i="6"/>
  <c r="BN21" i="14" s="1"/>
  <c r="CP66" i="6"/>
  <c r="CB21" i="14" s="1"/>
  <c r="CD66" i="6"/>
  <c r="BT21" i="14" s="1"/>
  <c r="BR66" i="6"/>
  <c r="BL21" i="14" s="1"/>
  <c r="CM66" i="6"/>
  <c r="BZ21" i="14" s="1"/>
  <c r="CA66" i="6"/>
  <c r="BR21" i="14" s="1"/>
  <c r="G9" i="24"/>
  <c r="AT71" i="6"/>
  <c r="AH71" i="6"/>
  <c r="V71" i="6"/>
  <c r="AQ71" i="6"/>
  <c r="AE71" i="6"/>
  <c r="AN71" i="6"/>
  <c r="AB71" i="6"/>
  <c r="AK71" i="6"/>
  <c r="Y71" i="6"/>
  <c r="AB24" i="14" l="1"/>
  <c r="AB98" i="6"/>
  <c r="AB36" i="14" s="1"/>
  <c r="AD24" i="14"/>
  <c r="AE98" i="6"/>
  <c r="AD36" i="14" s="1"/>
  <c r="AH24" i="14"/>
  <c r="AK98" i="6"/>
  <c r="AH36" i="14" s="1"/>
  <c r="AL24" i="14"/>
  <c r="AQ98" i="6"/>
  <c r="AL36" i="14" s="1"/>
  <c r="Z24" i="14"/>
  <c r="Y98" i="6"/>
  <c r="Z36" i="14" s="1"/>
  <c r="AN24" i="14"/>
  <c r="AT98" i="6"/>
  <c r="AN36" i="14" s="1"/>
  <c r="X24" i="14"/>
  <c r="V98" i="6"/>
  <c r="X36" i="14" s="1"/>
  <c r="AJ24" i="14"/>
  <c r="AN98" i="6"/>
  <c r="AJ36" i="14" s="1"/>
  <c r="AF24" i="14"/>
  <c r="AH98" i="6"/>
  <c r="AF36" i="14" s="1"/>
  <c r="CM71" i="6"/>
  <c r="BZ24" i="14" s="1"/>
  <c r="CA71" i="6"/>
  <c r="BR24" i="14" s="1"/>
  <c r="CV71" i="6"/>
  <c r="CF24" i="14" s="1"/>
  <c r="CJ71" i="6"/>
  <c r="BX24" i="14" s="1"/>
  <c r="BX71" i="6"/>
  <c r="BP24" i="14" s="1"/>
  <c r="CS71" i="6"/>
  <c r="CD24" i="14" s="1"/>
  <c r="CG71" i="6"/>
  <c r="BV24" i="14" s="1"/>
  <c r="BU71" i="6"/>
  <c r="BN24" i="14" s="1"/>
  <c r="CP71" i="6"/>
  <c r="CB24" i="14" s="1"/>
  <c r="CD71" i="6"/>
  <c r="BT24" i="14" s="1"/>
  <c r="BR71" i="6"/>
  <c r="BL24" i="14" s="1"/>
  <c r="AQ61" i="6"/>
  <c r="AL19" i="14" s="1"/>
  <c r="AE61" i="6"/>
  <c r="AD19" i="14" s="1"/>
  <c r="AN61" i="6"/>
  <c r="AJ19" i="14" s="1"/>
  <c r="AB61" i="6"/>
  <c r="AB19" i="14" s="1"/>
  <c r="AK61" i="6"/>
  <c r="AH19" i="14" s="1"/>
  <c r="Y61" i="6"/>
  <c r="Z19" i="14" s="1"/>
  <c r="AT61" i="6"/>
  <c r="AN19" i="14" s="1"/>
  <c r="AH61" i="6"/>
  <c r="AF19" i="14" s="1"/>
  <c r="V61" i="6"/>
  <c r="X19" i="14" s="1"/>
  <c r="E2" i="24"/>
  <c r="F2" i="24"/>
  <c r="F10" i="24"/>
  <c r="G5" i="24"/>
  <c r="J20" i="24" l="1"/>
  <c r="J18" i="24" s="1"/>
  <c r="H68" i="24"/>
  <c r="F66" i="24" s="1"/>
  <c r="AH49" i="6"/>
  <c r="V14" i="14" s="1"/>
  <c r="AQ49" i="6"/>
  <c r="AB14" i="14" s="1"/>
  <c r="AE49" i="6"/>
  <c r="T14" i="14" s="1"/>
  <c r="AN49" i="6"/>
  <c r="Z14" i="14" s="1"/>
  <c r="AB49" i="6"/>
  <c r="R14" i="14" s="1"/>
  <c r="AK49" i="6"/>
  <c r="X14" i="14" s="1"/>
  <c r="S49" i="6"/>
  <c r="K14" i="14" s="1"/>
  <c r="G49" i="6"/>
  <c r="C14" i="14" s="1"/>
  <c r="P49" i="6"/>
  <c r="I14" i="14" s="1"/>
  <c r="M49" i="6"/>
  <c r="G14" i="14" s="1"/>
  <c r="V49" i="6"/>
  <c r="M14" i="14" s="1"/>
  <c r="J49" i="6"/>
  <c r="E14" i="14" s="1"/>
  <c r="CV61" i="6"/>
  <c r="CF19" i="14" s="1"/>
  <c r="CJ61" i="6"/>
  <c r="BX19" i="14" s="1"/>
  <c r="BX61" i="6"/>
  <c r="BP19" i="14" s="1"/>
  <c r="CS61" i="6"/>
  <c r="CD19" i="14" s="1"/>
  <c r="CG61" i="6"/>
  <c r="BV19" i="14" s="1"/>
  <c r="BU61" i="6"/>
  <c r="BN19" i="14" s="1"/>
  <c r="CP61" i="6"/>
  <c r="CB19" i="14" s="1"/>
  <c r="CD61" i="6"/>
  <c r="BT19" i="14" s="1"/>
  <c r="BR61" i="6"/>
  <c r="BL19" i="14" s="1"/>
  <c r="CM61" i="6"/>
  <c r="BZ19" i="14" s="1"/>
  <c r="CA61" i="6"/>
  <c r="BR19" i="14" s="1"/>
  <c r="Y88" i="6"/>
  <c r="T31" i="24"/>
  <c r="T30" i="24" s="1"/>
  <c r="T51" i="24"/>
  <c r="T50" i="24" s="1"/>
  <c r="T66" i="24"/>
  <c r="H40" i="24"/>
  <c r="F38" i="24" s="1"/>
  <c r="T65" i="24"/>
  <c r="H62" i="24"/>
  <c r="F60" i="24" s="1"/>
  <c r="H46" i="24"/>
  <c r="F44" i="24" s="1"/>
  <c r="T60" i="24"/>
  <c r="T59" i="24" s="1"/>
  <c r="T38" i="24"/>
  <c r="T37" i="24" s="1"/>
  <c r="H33" i="24"/>
  <c r="F31" i="24" s="1"/>
  <c r="T44" i="24"/>
  <c r="T43" i="24" s="1"/>
  <c r="G10" i="24"/>
  <c r="H38" i="24" s="1"/>
  <c r="BB77" i="6"/>
  <c r="AT26" i="14" s="1"/>
  <c r="BR68" i="19"/>
  <c r="AB88" i="6" l="1"/>
  <c r="AQ88" i="6"/>
  <c r="AE88" i="6"/>
  <c r="V88" i="6"/>
  <c r="AT88" i="6"/>
  <c r="AK88" i="6"/>
  <c r="AH88" i="6"/>
  <c r="AN88" i="6"/>
  <c r="M25" i="24"/>
  <c r="I31" i="24"/>
  <c r="CM76" i="6"/>
  <c r="BZ26" i="14" s="1"/>
  <c r="CA76" i="6"/>
  <c r="BR26" i="14" s="1"/>
  <c r="CV76" i="6"/>
  <c r="CF26" i="14" s="1"/>
  <c r="CJ76" i="6"/>
  <c r="BX26" i="14" s="1"/>
  <c r="BX76" i="6"/>
  <c r="BP26" i="14" s="1"/>
  <c r="CS76" i="6"/>
  <c r="CD26" i="14" s="1"/>
  <c r="CG76" i="6"/>
  <c r="BV26" i="14" s="1"/>
  <c r="BU76" i="6"/>
  <c r="BN26" i="14" s="1"/>
  <c r="CP76" i="6"/>
  <c r="CB26" i="14" s="1"/>
  <c r="CD76" i="6"/>
  <c r="BT26" i="14" s="1"/>
  <c r="BR76" i="6"/>
  <c r="BL26" i="14" s="1"/>
  <c r="I60" i="24"/>
  <c r="I66" i="24"/>
  <c r="AT93" i="6"/>
  <c r="AN33" i="14" s="1"/>
  <c r="AB93" i="6"/>
  <c r="AB33" i="14" s="1"/>
  <c r="Y93" i="6"/>
  <c r="Z33" i="14" s="1"/>
  <c r="AH93" i="6"/>
  <c r="AF33" i="14" s="1"/>
  <c r="AQ93" i="6"/>
  <c r="AL33" i="14" s="1"/>
  <c r="V93" i="6"/>
  <c r="X33" i="14" s="1"/>
  <c r="AE93" i="6"/>
  <c r="AD33" i="14" s="1"/>
  <c r="AN93" i="6"/>
  <c r="AJ33" i="14" s="1"/>
  <c r="AK93" i="6"/>
  <c r="AH33" i="14" s="1"/>
  <c r="I38" i="24"/>
  <c r="F40" i="24"/>
  <c r="G40" i="24" s="1"/>
  <c r="CJ60" i="19"/>
  <c r="BU60" i="19"/>
  <c r="CM60" i="19"/>
  <c r="BX60" i="19"/>
  <c r="BR60" i="19"/>
  <c r="CA60" i="19"/>
  <c r="CS60" i="19"/>
  <c r="CP60" i="19"/>
  <c r="CV60" i="19"/>
  <c r="CG60" i="19"/>
  <c r="CD60" i="19"/>
  <c r="AF31" i="14" l="1"/>
  <c r="H27" i="24"/>
  <c r="F22" i="24" s="1"/>
  <c r="AL124" i="6" s="1"/>
  <c r="Z44" i="14" s="1"/>
  <c r="F25" i="24"/>
  <c r="AM137" i="6" s="1"/>
  <c r="AE49" i="14" s="1"/>
  <c r="AL31" i="14"/>
  <c r="AD31" i="14"/>
  <c r="AJ31" i="14"/>
  <c r="AH31" i="14"/>
  <c r="AB31" i="14"/>
  <c r="Z31" i="14"/>
  <c r="AN31" i="14"/>
  <c r="X31" i="14"/>
  <c r="CV93" i="6" l="1"/>
  <c r="CF33" i="14" s="1"/>
  <c r="BX93" i="6"/>
  <c r="BP33" i="14" s="1"/>
  <c r="BR93" i="6"/>
  <c r="BL33" i="14" s="1"/>
  <c r="CM93" i="6" l="1"/>
  <c r="BZ33" i="14" s="1"/>
  <c r="BU93" i="6"/>
  <c r="BN33" i="14" s="1"/>
  <c r="CA93" i="6"/>
  <c r="BR33" i="14" s="1"/>
  <c r="CS93" i="6"/>
  <c r="CD33" i="14" s="1"/>
  <c r="CJ93" i="6"/>
  <c r="BX33" i="14" s="1"/>
  <c r="CP93" i="6"/>
  <c r="CB33" i="14" s="1"/>
  <c r="CD93" i="6"/>
  <c r="BT33" i="14" s="1"/>
  <c r="CG93" i="6"/>
  <c r="BV33" i="14" s="1"/>
  <c r="G62" i="24" l="1"/>
  <c r="H25" i="24" l="1"/>
  <c r="BO137" i="6" s="1"/>
  <c r="BC49" i="14" s="1"/>
  <c r="E31" i="24" l="1"/>
  <c r="E44" i="24"/>
  <c r="H44" i="24" l="1"/>
  <c r="I44" i="24" s="1"/>
  <c r="I25" i="24" s="1"/>
  <c r="F46" i="24"/>
  <c r="G46" i="24" s="1"/>
  <c r="E25" i="24"/>
  <c r="Y137" i="6" s="1"/>
  <c r="S49" i="14" s="1"/>
  <c r="F33" i="24"/>
  <c r="G33" i="24" l="1"/>
  <c r="G27" i="24" s="1"/>
  <c r="E22" i="24" s="1"/>
  <c r="F27" i="24"/>
  <c r="D22" i="24" s="1"/>
  <c r="N124" i="6" s="1"/>
  <c r="K44" i="14" s="1"/>
  <c r="CR190" i="6"/>
  <c r="CF190" i="6"/>
  <c r="CC137" i="6"/>
  <c r="BO49" i="14" s="1"/>
  <c r="CI190" i="6"/>
  <c r="CO190" i="6"/>
  <c r="CU190" i="6"/>
  <c r="DA190" i="6"/>
  <c r="DD190" i="6"/>
  <c r="CC190" i="6"/>
  <c r="CL190" i="6"/>
  <c r="BZ190" i="6"/>
  <c r="CX190" i="6"/>
  <c r="S129" i="6" l="1"/>
  <c r="L46" i="14" s="1"/>
  <c r="Y129" i="6"/>
  <c r="P46" i="14" s="1"/>
  <c r="AB129" i="6"/>
  <c r="R46" i="14" s="1"/>
  <c r="V129" i="6"/>
  <c r="N46" i="14" s="1"/>
  <c r="AT129" i="6"/>
  <c r="AD46" i="14" s="1"/>
  <c r="AK129" i="6"/>
  <c r="X46" i="14" s="1"/>
  <c r="AE129" i="6"/>
  <c r="T46" i="14" s="1"/>
  <c r="AH129" i="6"/>
  <c r="V46" i="14" s="1"/>
  <c r="AQ129" i="6"/>
  <c r="AB46" i="14" s="1"/>
  <c r="AN129" i="6"/>
  <c r="Z46" i="14" s="1"/>
  <c r="AW129" i="6"/>
  <c r="AF46" i="14" s="1"/>
  <c r="G17" i="24"/>
  <c r="CG98" i="6" s="1"/>
  <c r="BV36" i="14" s="1"/>
  <c r="BR98" i="6" l="1"/>
  <c r="BL36" i="14" s="1"/>
  <c r="CS98" i="6"/>
  <c r="CD36" i="14" s="1"/>
  <c r="CJ98" i="6"/>
  <c r="BX36" i="14" s="1"/>
  <c r="CP98" i="6"/>
  <c r="CB36" i="14" s="1"/>
  <c r="CM98" i="6"/>
  <c r="BZ36" i="14" s="1"/>
  <c r="CV98" i="6"/>
  <c r="CF36" i="14" s="1"/>
  <c r="BU98" i="6"/>
  <c r="BN36" i="14" s="1"/>
  <c r="BX98" i="6"/>
  <c r="BP36" i="14" s="1"/>
  <c r="CD98" i="6"/>
  <c r="BT36" i="14" s="1"/>
  <c r="CA98" i="6"/>
  <c r="BR36" i="14" s="1"/>
  <c r="G13" i="24"/>
  <c r="BX88" i="6" l="1"/>
  <c r="BP31" i="14" s="1"/>
  <c r="J22" i="24"/>
  <c r="CP88" i="6"/>
  <c r="CB31" i="14" s="1"/>
  <c r="D32" i="24"/>
  <c r="D67" i="24"/>
  <c r="J67" i="24" s="1"/>
  <c r="BU88" i="6"/>
  <c r="BN31" i="14" s="1"/>
  <c r="CM88" i="6"/>
  <c r="BZ31" i="14" s="1"/>
  <c r="D33" i="24"/>
  <c r="D38" i="24"/>
  <c r="D44" i="24"/>
  <c r="BR88" i="6"/>
  <c r="BL31" i="14" s="1"/>
  <c r="CJ88" i="6"/>
  <c r="BX31" i="14" s="1"/>
  <c r="D68" i="24"/>
  <c r="J68" i="24" s="1"/>
  <c r="CD88" i="6"/>
  <c r="BT31" i="14" s="1"/>
  <c r="D60" i="24"/>
  <c r="D45" i="24"/>
  <c r="D46" i="24"/>
  <c r="J46" i="24" s="1"/>
  <c r="CS88" i="6"/>
  <c r="CD31" i="14" s="1"/>
  <c r="D66" i="24"/>
  <c r="CV88" i="6"/>
  <c r="CF31" i="14" s="1"/>
  <c r="D61" i="24"/>
  <c r="J61" i="24" s="1"/>
  <c r="D40" i="24"/>
  <c r="J40" i="24" s="1"/>
  <c r="D39" i="24"/>
  <c r="J39" i="24" s="1"/>
  <c r="D62" i="24"/>
  <c r="J62" i="24" s="1"/>
  <c r="CA88" i="6"/>
  <c r="BR31" i="14" s="1"/>
  <c r="CG88" i="6"/>
  <c r="BV31" i="14" s="1"/>
  <c r="D31" i="24"/>
  <c r="J45" i="24" l="1"/>
  <c r="E45" i="24"/>
  <c r="E46" i="24" s="1"/>
  <c r="J33" i="24"/>
  <c r="J27" i="24" s="1"/>
  <c r="AM149" i="6" s="1"/>
  <c r="AE53" i="14" s="1"/>
  <c r="D27" i="24"/>
  <c r="K149" i="6" s="1"/>
  <c r="G53" i="14" s="1"/>
  <c r="J32" i="24"/>
  <c r="J26" i="24" s="1"/>
  <c r="AM143" i="6" s="1"/>
  <c r="AE51" i="14" s="1"/>
  <c r="D26" i="24"/>
  <c r="K143" i="6" s="1"/>
  <c r="G51" i="14" s="1"/>
  <c r="J31" i="24"/>
  <c r="E33" i="24"/>
  <c r="E27" i="24" s="1"/>
  <c r="Y149" i="6" s="1"/>
  <c r="S53" i="14" s="1"/>
  <c r="D25" i="24"/>
  <c r="K138" i="6" s="1"/>
  <c r="G49" i="14" s="1"/>
  <c r="E32" i="24"/>
  <c r="E26" i="24" s="1"/>
  <c r="Y143" i="6" s="1"/>
  <c r="S51" i="14" s="1"/>
  <c r="G31" i="24"/>
  <c r="G66" i="24"/>
  <c r="J66" i="24" s="1"/>
  <c r="G60" i="24"/>
  <c r="J60" i="24" s="1"/>
  <c r="G44" i="24"/>
  <c r="J44" i="24" s="1"/>
  <c r="DD105" i="6"/>
  <c r="DA105" i="6"/>
  <c r="G38" i="24"/>
  <c r="J38" i="24"/>
  <c r="J25" i="24" l="1"/>
  <c r="CR194" i="6" s="1"/>
  <c r="G25" i="24"/>
  <c r="DD184" i="6" s="1"/>
  <c r="CL194" i="6" l="1"/>
  <c r="CI194" i="6"/>
  <c r="CX194" i="6"/>
  <c r="CO194" i="6"/>
  <c r="DA194" i="6"/>
  <c r="BA137" i="6"/>
  <c r="AQ49" i="14" s="1"/>
  <c r="CQ137" i="6"/>
  <c r="CA49" i="14" s="1"/>
  <c r="CC194" i="6"/>
  <c r="BZ194" i="6"/>
  <c r="DD194" i="6"/>
  <c r="CU194" i="6"/>
  <c r="CF194" i="6"/>
  <c r="CX184" i="6"/>
  <c r="DA184" i="6"/>
  <c r="CC184" i="6"/>
  <c r="CR184" i="6"/>
  <c r="CO184" i="6"/>
  <c r="CU184" i="6"/>
  <c r="BZ184" i="6"/>
  <c r="CL184" i="6"/>
  <c r="CI184" i="6"/>
  <c r="CF184" i="6"/>
</calcChain>
</file>

<file path=xl/comments1.xml><?xml version="1.0" encoding="utf-8"?>
<comments xmlns="http://schemas.openxmlformats.org/spreadsheetml/2006/main">
  <authors>
    <author>作成者</author>
  </authors>
  <commentList>
    <comment ref="C6" authorId="0" shapeId="0">
      <text>
        <r>
          <rPr>
            <b/>
            <sz val="9"/>
            <color indexed="81"/>
            <rFont val="MS P ゴシック"/>
            <family val="3"/>
            <charset val="128"/>
          </rPr>
          <t xml:space="preserve">2024/02/02 伊東:
</t>
        </r>
        <r>
          <rPr>
            <sz val="9"/>
            <color indexed="81"/>
            <rFont val="MS P ゴシック"/>
            <family val="3"/>
            <charset val="128"/>
          </rPr>
          <t>時点修正</t>
        </r>
      </text>
    </comment>
    <comment ref="E13" authorId="0" shapeId="0">
      <text>
        <r>
          <rPr>
            <b/>
            <sz val="9"/>
            <color indexed="81"/>
            <rFont val="MS P ゴシック"/>
            <family val="3"/>
            <charset val="128"/>
          </rPr>
          <t xml:space="preserve">2024/02/02 伊東:
</t>
        </r>
        <r>
          <rPr>
            <sz val="9"/>
            <color indexed="81"/>
            <rFont val="MS P ゴシック"/>
            <family val="3"/>
            <charset val="128"/>
          </rPr>
          <t>変更後に修正</t>
        </r>
      </text>
    </comment>
  </commentList>
</comments>
</file>

<file path=xl/sharedStrings.xml><?xml version="1.0" encoding="utf-8"?>
<sst xmlns="http://schemas.openxmlformats.org/spreadsheetml/2006/main" count="1640" uniqueCount="814">
  <si>
    <t>　「⑩確定保険料額(イ)」と「⑱申告済概算保険料額」を比較して、余る場合は「⑳</t>
    <rPh sb="16" eb="18">
      <t>シンコク</t>
    </rPh>
    <rPh sb="18" eb="19">
      <t>ズ</t>
    </rPh>
    <rPh sb="19" eb="21">
      <t>ガイサン</t>
    </rPh>
    <rPh sb="21" eb="24">
      <t>ホケンリョウ</t>
    </rPh>
    <rPh sb="24" eb="25">
      <t>ガク</t>
    </rPh>
    <phoneticPr fontId="2"/>
  </si>
  <si>
    <t>　「確定保険料・一般拠出金算定基礎賃金集計表」の具体的な業務又は作業の内容を入</t>
    <rPh sb="24" eb="27">
      <t>グタイテキ</t>
    </rPh>
    <rPh sb="28" eb="30">
      <t>ギョウム</t>
    </rPh>
    <rPh sb="30" eb="31">
      <t>マタ</t>
    </rPh>
    <rPh sb="32" eb="34">
      <t>サギョウ</t>
    </rPh>
    <rPh sb="35" eb="37">
      <t>ナイヨウ</t>
    </rPh>
    <rPh sb="38" eb="39">
      <t>イリ</t>
    </rPh>
    <phoneticPr fontId="2"/>
  </si>
  <si>
    <t>　申告書の作成にあたっては、以下の手順で行ってください。</t>
    <rPh sb="1" eb="4">
      <t>シンコクショ</t>
    </rPh>
    <rPh sb="5" eb="7">
      <t>サクセイ</t>
    </rPh>
    <rPh sb="14" eb="16">
      <t>イカ</t>
    </rPh>
    <rPh sb="17" eb="19">
      <t>テジュン</t>
    </rPh>
    <rPh sb="20" eb="21">
      <t>オコナ</t>
    </rPh>
    <phoneticPr fontId="2"/>
  </si>
  <si>
    <t>　「⑫保険料算定基礎額の見込額」に「⑬保険料率」を乗じた額が表示されます。</t>
    <rPh sb="25" eb="26">
      <t>ジョウ</t>
    </rPh>
    <rPh sb="28" eb="29">
      <t>ガク</t>
    </rPh>
    <rPh sb="30" eb="32">
      <t>ヒョウジ</t>
    </rPh>
    <phoneticPr fontId="2"/>
  </si>
  <si>
    <t>これまでの入力が終わりましたら、以下の欄に入力結果・計算結果が自動表示されます。</t>
    <rPh sb="16" eb="18">
      <t>イカ</t>
    </rPh>
    <rPh sb="19" eb="20">
      <t>ラン</t>
    </rPh>
    <rPh sb="21" eb="23">
      <t>ニュウリョク</t>
    </rPh>
    <rPh sb="23" eb="25">
      <t>ケッカ</t>
    </rPh>
    <rPh sb="26" eb="28">
      <t>ケイサン</t>
    </rPh>
    <rPh sb="28" eb="30">
      <t>ケッカ</t>
    </rPh>
    <rPh sb="31" eb="33">
      <t>ジドウ</t>
    </rPh>
    <rPh sb="33" eb="35">
      <t>ヒョウジ</t>
    </rPh>
    <phoneticPr fontId="2"/>
  </si>
  <si>
    <t>《自動表示される項目》</t>
    <rPh sb="8" eb="10">
      <t>コウモク</t>
    </rPh>
    <phoneticPr fontId="2"/>
  </si>
  <si>
    <t>　「確定保険料・一般拠出金算定基礎賃金集計表」で計算した賃金総額が表示されます。</t>
    <rPh sb="24" eb="26">
      <t>ケイサン</t>
    </rPh>
    <rPh sb="28" eb="30">
      <t>チンギン</t>
    </rPh>
    <rPh sb="30" eb="32">
      <t>ソウガク</t>
    </rPh>
    <rPh sb="33" eb="35">
      <t>ヒョウジ</t>
    </rPh>
    <phoneticPr fontId="2"/>
  </si>
  <si>
    <t>１．目的</t>
    <rPh sb="2" eb="4">
      <t>モクテキ</t>
    </rPh>
    <phoneticPr fontId="2"/>
  </si>
  <si>
    <t>労働保険料（労災＋雇用）</t>
    <rPh sb="0" eb="2">
      <t>ロウドウ</t>
    </rPh>
    <rPh sb="2" eb="4">
      <t>ホケン</t>
    </rPh>
    <rPh sb="4" eb="5">
      <t>リョウ</t>
    </rPh>
    <rPh sb="6" eb="8">
      <t>ロウサイ</t>
    </rPh>
    <rPh sb="9" eb="11">
      <t>コヨウ</t>
    </rPh>
    <phoneticPr fontId="2"/>
  </si>
  <si>
    <t>　区分</t>
    <rPh sb="1" eb="3">
      <t>クブン</t>
    </rPh>
    <phoneticPr fontId="2"/>
  </si>
  <si>
    <t>　労災保険分</t>
    <rPh sb="1" eb="3">
      <t>ロウサイ</t>
    </rPh>
    <rPh sb="3" eb="5">
      <t>ホケン</t>
    </rPh>
    <rPh sb="5" eb="6">
      <t>ブン</t>
    </rPh>
    <phoneticPr fontId="2"/>
  </si>
  <si>
    <t>1期</t>
    <rPh sb="1" eb="2">
      <t>キ</t>
    </rPh>
    <phoneticPr fontId="2"/>
  </si>
  <si>
    <t>2期</t>
    <rPh sb="1" eb="2">
      <t>キ</t>
    </rPh>
    <phoneticPr fontId="2"/>
  </si>
  <si>
    <t>3期</t>
    <rPh sb="1" eb="2">
      <t>キ</t>
    </rPh>
    <phoneticPr fontId="2"/>
  </si>
  <si>
    <t>⑧保険料算定基礎額</t>
    <rPh sb="1" eb="3">
      <t>ホケン</t>
    </rPh>
    <rPh sb="3" eb="4">
      <t>リョウ</t>
    </rPh>
    <rPh sb="4" eb="6">
      <t>サンテイ</t>
    </rPh>
    <rPh sb="6" eb="8">
      <t>キソ</t>
    </rPh>
    <rPh sb="8" eb="9">
      <t>ガク</t>
    </rPh>
    <phoneticPr fontId="2"/>
  </si>
  <si>
    <t>⑨保険料率</t>
    <rPh sb="1" eb="3">
      <t>ホケン</t>
    </rPh>
    <rPh sb="3" eb="4">
      <t>リョウ</t>
    </rPh>
    <rPh sb="4" eb="5">
      <t>リツ</t>
    </rPh>
    <phoneticPr fontId="2"/>
  </si>
  <si>
    <t>⑩確定保険料額（⑧×⑨）</t>
    <rPh sb="1" eb="3">
      <t>カクテイ</t>
    </rPh>
    <rPh sb="3" eb="6">
      <t>ホケンリョウ</t>
    </rPh>
    <rPh sb="6" eb="7">
      <t>ガク</t>
    </rPh>
    <phoneticPr fontId="2"/>
  </si>
  <si>
    <t>⑫保険料算定基礎額</t>
    <rPh sb="1" eb="3">
      <t>ホケン</t>
    </rPh>
    <rPh sb="3" eb="4">
      <t>リョウ</t>
    </rPh>
    <rPh sb="4" eb="6">
      <t>サンテイ</t>
    </rPh>
    <rPh sb="6" eb="8">
      <t>キソ</t>
    </rPh>
    <rPh sb="8" eb="9">
      <t>ガク</t>
    </rPh>
    <phoneticPr fontId="2"/>
  </si>
  <si>
    <t>⑬保険料率</t>
    <rPh sb="1" eb="3">
      <t>ホケン</t>
    </rPh>
    <rPh sb="3" eb="4">
      <t>リョウ</t>
    </rPh>
    <rPh sb="4" eb="5">
      <t>リツ</t>
    </rPh>
    <phoneticPr fontId="2"/>
  </si>
  <si>
    <t>所掌</t>
    <rPh sb="0" eb="2">
      <t>ショショウ</t>
    </rPh>
    <phoneticPr fontId="2"/>
  </si>
  <si>
    <t>管轄</t>
    <rPh sb="0" eb="2">
      <t>カンカツ</t>
    </rPh>
    <phoneticPr fontId="2"/>
  </si>
  <si>
    <t>基幹番号</t>
    <rPh sb="0" eb="2">
      <t>キカン</t>
    </rPh>
    <rPh sb="2" eb="4">
      <t>バンゴウ</t>
    </rPh>
    <phoneticPr fontId="2"/>
  </si>
  <si>
    <t>枝番号</t>
    <rPh sb="0" eb="1">
      <t>エダ</t>
    </rPh>
    <rPh sb="1" eb="3">
      <t>バンゴウ</t>
    </rPh>
    <phoneticPr fontId="2"/>
  </si>
  <si>
    <t>千円</t>
    <rPh sb="0" eb="2">
      <t>センエン</t>
    </rPh>
    <phoneticPr fontId="2"/>
  </si>
  <si>
    <t>⑭概算保険料額（⑫×⑬）</t>
    <rPh sb="1" eb="3">
      <t>ガイサン</t>
    </rPh>
    <rPh sb="3" eb="6">
      <t>ホケンリョウ</t>
    </rPh>
    <rPh sb="6" eb="7">
      <t>ガク</t>
    </rPh>
    <phoneticPr fontId="2"/>
  </si>
  <si>
    <t>一般拠出金</t>
    <rPh sb="0" eb="2">
      <t>イッパン</t>
    </rPh>
    <rPh sb="2" eb="5">
      <t>キョシュツキン</t>
    </rPh>
    <phoneticPr fontId="2"/>
  </si>
  <si>
    <t>人</t>
    <rPh sb="0" eb="1">
      <t>ニン</t>
    </rPh>
    <phoneticPr fontId="2"/>
  </si>
  <si>
    <t>円</t>
    <rPh sb="0" eb="1">
      <t>エン</t>
    </rPh>
    <phoneticPr fontId="2"/>
  </si>
  <si>
    <t>年</t>
    <rPh sb="0" eb="1">
      <t>ネン</t>
    </rPh>
    <phoneticPr fontId="2"/>
  </si>
  <si>
    <t>－</t>
    <phoneticPr fontId="2"/>
  </si>
  <si>
    <t>①
労働
保険
番号</t>
    <rPh sb="2" eb="4">
      <t>ロウドウ</t>
    </rPh>
    <rPh sb="5" eb="7">
      <t>ホケン</t>
    </rPh>
    <rPh sb="8" eb="10">
      <t>バンゴウ</t>
    </rPh>
    <phoneticPr fontId="2"/>
  </si>
  <si>
    <t>都道府県</t>
    <rPh sb="0" eb="4">
      <t>トドウフケン</t>
    </rPh>
    <phoneticPr fontId="2"/>
  </si>
  <si>
    <t>千</t>
    <rPh sb="0" eb="1">
      <t>セン</t>
    </rPh>
    <phoneticPr fontId="2"/>
  </si>
  <si>
    <t>百</t>
    <rPh sb="0" eb="1">
      <t>ヒャク</t>
    </rPh>
    <phoneticPr fontId="2"/>
  </si>
  <si>
    <t>十</t>
    <rPh sb="0" eb="1">
      <t>ジュウ</t>
    </rPh>
    <phoneticPr fontId="2"/>
  </si>
  <si>
    <t>億</t>
    <rPh sb="0" eb="1">
      <t>オク</t>
    </rPh>
    <phoneticPr fontId="2"/>
  </si>
  <si>
    <t>万</t>
    <rPh sb="0" eb="1">
      <t>マン</t>
    </rPh>
    <phoneticPr fontId="2"/>
  </si>
  <si>
    <t>④常時使用労働者数</t>
    <rPh sb="1" eb="3">
      <t>ジョウジ</t>
    </rPh>
    <rPh sb="3" eb="5">
      <t>シヨウ</t>
    </rPh>
    <rPh sb="5" eb="8">
      <t>ロウドウシャ</t>
    </rPh>
    <rPh sb="8" eb="9">
      <t>スウ</t>
    </rPh>
    <phoneticPr fontId="2"/>
  </si>
  <si>
    <t>⑤雇用保険被保険者数</t>
    <rPh sb="1" eb="3">
      <t>コヨウ</t>
    </rPh>
    <rPh sb="3" eb="5">
      <t>ホケン</t>
    </rPh>
    <rPh sb="5" eb="9">
      <t>ヒホケンシャ</t>
    </rPh>
    <rPh sb="9" eb="10">
      <t>スウ</t>
    </rPh>
    <phoneticPr fontId="2"/>
  </si>
  <si>
    <t>（注1）</t>
    <rPh sb="1" eb="2">
      <t>チュウ</t>
    </rPh>
    <phoneticPr fontId="2"/>
  </si>
  <si>
    <t>雇用保険分</t>
    <rPh sb="0" eb="2">
      <t>コヨウ</t>
    </rPh>
    <rPh sb="2" eb="4">
      <t>ホケン</t>
    </rPh>
    <rPh sb="4" eb="5">
      <t>ブン</t>
    </rPh>
    <phoneticPr fontId="2"/>
  </si>
  <si>
    <t>労災保険分</t>
    <rPh sb="0" eb="1">
      <t>ロウ</t>
    </rPh>
    <rPh sb="1" eb="2">
      <t>サイ</t>
    </rPh>
    <rPh sb="2" eb="4">
      <t>ホケン</t>
    </rPh>
    <rPh sb="4" eb="5">
      <t>ブン</t>
    </rPh>
    <phoneticPr fontId="2"/>
  </si>
  <si>
    <t>１０００分の</t>
    <rPh sb="4" eb="5">
      <t>ブン</t>
    </rPh>
    <phoneticPr fontId="2"/>
  </si>
  <si>
    <t>※保険関係</t>
    <rPh sb="1" eb="3">
      <t>ホケン</t>
    </rPh>
    <rPh sb="3" eb="5">
      <t>カンケイ</t>
    </rPh>
    <phoneticPr fontId="2"/>
  </si>
  <si>
    <t>※片保険理由コード</t>
    <rPh sb="1" eb="2">
      <t>カタ</t>
    </rPh>
    <rPh sb="2" eb="4">
      <t>ホケン</t>
    </rPh>
    <rPh sb="4" eb="6">
      <t>リユウ</t>
    </rPh>
    <phoneticPr fontId="2"/>
  </si>
  <si>
    <t>※事業廃止等理由</t>
    <rPh sb="1" eb="3">
      <t>ジギョウ</t>
    </rPh>
    <rPh sb="3" eb="6">
      <t>ハイシナド</t>
    </rPh>
    <rPh sb="6" eb="8">
      <t>リユウ</t>
    </rPh>
    <phoneticPr fontId="2"/>
  </si>
  <si>
    <t>管轄(2)</t>
    <rPh sb="0" eb="2">
      <t>カンカツ</t>
    </rPh>
    <phoneticPr fontId="2"/>
  </si>
  <si>
    <t>保険関係等</t>
    <rPh sb="0" eb="2">
      <t>ホケン</t>
    </rPh>
    <rPh sb="2" eb="4">
      <t>カンケイ</t>
    </rPh>
    <rPh sb="4" eb="5">
      <t>トウ</t>
    </rPh>
    <phoneticPr fontId="2"/>
  </si>
  <si>
    <t>業種</t>
    <rPh sb="0" eb="2">
      <t>ギョウシュ</t>
    </rPh>
    <phoneticPr fontId="2"/>
  </si>
  <si>
    <t>産業分類</t>
    <rPh sb="0" eb="2">
      <t>サンギョウ</t>
    </rPh>
    <rPh sb="2" eb="4">
      <t>ブンルイ</t>
    </rPh>
    <phoneticPr fontId="2"/>
  </si>
  <si>
    <t>元号</t>
    <rPh sb="0" eb="2">
      <t>ゲンゴウ</t>
    </rPh>
    <phoneticPr fontId="2"/>
  </si>
  <si>
    <t>月</t>
    <rPh sb="0" eb="1">
      <t>ツキ</t>
    </rPh>
    <phoneticPr fontId="2"/>
  </si>
  <si>
    <t>日</t>
    <rPh sb="0" eb="1">
      <t>ヒ</t>
    </rPh>
    <phoneticPr fontId="2"/>
  </si>
  <si>
    <t>労働保険特別会計歳入徴収官殿</t>
    <rPh sb="0" eb="2">
      <t>ロウドウ</t>
    </rPh>
    <rPh sb="2" eb="4">
      <t>ホケン</t>
    </rPh>
    <rPh sb="4" eb="6">
      <t>トクベツ</t>
    </rPh>
    <rPh sb="6" eb="8">
      <t>カイケイ</t>
    </rPh>
    <rPh sb="8" eb="10">
      <t>サイニュウ</t>
    </rPh>
    <rPh sb="10" eb="12">
      <t>チョウシュウ</t>
    </rPh>
    <rPh sb="12" eb="13">
      <t>カン</t>
    </rPh>
    <rPh sb="13" eb="14">
      <t>トノ</t>
    </rPh>
    <phoneticPr fontId="2"/>
  </si>
  <si>
    <t>月</t>
    <rPh sb="0" eb="1">
      <t>ガツ</t>
    </rPh>
    <phoneticPr fontId="2"/>
  </si>
  <si>
    <t>種</t>
    <rPh sb="0" eb="1">
      <t>シュ</t>
    </rPh>
    <phoneticPr fontId="2"/>
  </si>
  <si>
    <t>別</t>
    <rPh sb="0" eb="1">
      <t>ベツ</t>
    </rPh>
    <phoneticPr fontId="2"/>
  </si>
  <si>
    <t>※修正項目番号</t>
    <rPh sb="1" eb="3">
      <t>シュウセイ</t>
    </rPh>
    <rPh sb="3" eb="5">
      <t>コウモク</t>
    </rPh>
    <rPh sb="5" eb="7">
      <t>バンゴウ</t>
    </rPh>
    <phoneticPr fontId="2"/>
  </si>
  <si>
    <t>日</t>
    <phoneticPr fontId="2"/>
  </si>
  <si>
    <t>から</t>
    <phoneticPr fontId="2"/>
  </si>
  <si>
    <t>⑩ 確定保険料・一般拠出金額　（⑧×⑨）</t>
    <rPh sb="2" eb="4">
      <t>カクテイ</t>
    </rPh>
    <rPh sb="4" eb="6">
      <t>ホケン</t>
    </rPh>
    <rPh sb="6" eb="7">
      <t>リョウ</t>
    </rPh>
    <rPh sb="8" eb="10">
      <t>イッパン</t>
    </rPh>
    <rPh sb="10" eb="13">
      <t>キョシュツキン</t>
    </rPh>
    <rPh sb="13" eb="14">
      <t>ガク</t>
    </rPh>
    <phoneticPr fontId="2"/>
  </si>
  <si>
    <t>⑮事業主の郵便番号（変更のある場合記入）</t>
    <rPh sb="1" eb="4">
      <t>ジギョウヌシ</t>
    </rPh>
    <rPh sb="5" eb="7">
      <t>ユウビン</t>
    </rPh>
    <rPh sb="7" eb="9">
      <t>バンゴウ</t>
    </rPh>
    <rPh sb="10" eb="12">
      <t>ヘンコウ</t>
    </rPh>
    <rPh sb="15" eb="17">
      <t>バアイ</t>
    </rPh>
    <rPh sb="17" eb="19">
      <t>キニュウ</t>
    </rPh>
    <phoneticPr fontId="2"/>
  </si>
  <si>
    <t>⑲申告済概算保険料額</t>
    <rPh sb="1" eb="3">
      <t>シンコク</t>
    </rPh>
    <rPh sb="3" eb="4">
      <t>ズ</t>
    </rPh>
    <rPh sb="4" eb="6">
      <t>ガイサン</t>
    </rPh>
    <rPh sb="6" eb="8">
      <t>ホケン</t>
    </rPh>
    <rPh sb="8" eb="9">
      <t>リョウ</t>
    </rPh>
    <rPh sb="9" eb="10">
      <t>ガク</t>
    </rPh>
    <phoneticPr fontId="2"/>
  </si>
  <si>
    <t>差引額</t>
    <rPh sb="0" eb="1">
      <t>サ</t>
    </rPh>
    <rPh sb="1" eb="2">
      <t>ヒ</t>
    </rPh>
    <rPh sb="2" eb="3">
      <t>ガク</t>
    </rPh>
    <phoneticPr fontId="2"/>
  </si>
  <si>
    <t>納付回数</t>
    <rPh sb="0" eb="2">
      <t>ノウフ</t>
    </rPh>
    <rPh sb="2" eb="4">
      <t>カイスウ</t>
    </rPh>
    <phoneticPr fontId="2"/>
  </si>
  <si>
    <t>充当額</t>
    <rPh sb="0" eb="2">
      <t>ジュウトウ</t>
    </rPh>
    <rPh sb="2" eb="3">
      <t>ガク</t>
    </rPh>
    <phoneticPr fontId="2"/>
  </si>
  <si>
    <t>還付額</t>
    <rPh sb="0" eb="2">
      <t>カンプ</t>
    </rPh>
    <rPh sb="2" eb="3">
      <t>ガク</t>
    </rPh>
    <phoneticPr fontId="2"/>
  </si>
  <si>
    <t>不足額</t>
    <rPh sb="0" eb="2">
      <t>フソク</t>
    </rPh>
    <rPh sb="2" eb="3">
      <t>ガク</t>
    </rPh>
    <phoneticPr fontId="2"/>
  </si>
  <si>
    <t>第２期</t>
    <rPh sb="2" eb="3">
      <t>キ</t>
    </rPh>
    <phoneticPr fontId="2"/>
  </si>
  <si>
    <t>第３期</t>
    <rPh sb="2" eb="3">
      <t>キ</t>
    </rPh>
    <phoneticPr fontId="2"/>
  </si>
  <si>
    <t>(イ)所在地</t>
    <rPh sb="3" eb="6">
      <t>ショザイチ</t>
    </rPh>
    <phoneticPr fontId="2"/>
  </si>
  <si>
    <t>（イ）労災保険
（ロ）雇用保険</t>
    <rPh sb="3" eb="4">
      <t>ロウ</t>
    </rPh>
    <rPh sb="4" eb="5">
      <t>サイ</t>
    </rPh>
    <rPh sb="5" eb="7">
      <t>ホケン</t>
    </rPh>
    <rPh sb="11" eb="13">
      <t>コヨウ</t>
    </rPh>
    <rPh sb="13" eb="15">
      <t>ホケン</t>
    </rPh>
    <phoneticPr fontId="2"/>
  </si>
  <si>
    <t>（イ）該当する
（ロ）該当しない</t>
    <rPh sb="3" eb="5">
      <t>ガイトウ</t>
    </rPh>
    <rPh sb="11" eb="13">
      <t>ガイトウ</t>
    </rPh>
    <phoneticPr fontId="2"/>
  </si>
  <si>
    <t>郵便番号</t>
    <rPh sb="0" eb="4">
      <t>ユウビンバンゴウ</t>
    </rPh>
    <phoneticPr fontId="2"/>
  </si>
  <si>
    <t>（ロ） 名　　称</t>
    <rPh sb="4" eb="5">
      <t>メイ</t>
    </rPh>
    <rPh sb="7" eb="8">
      <t>ショウ</t>
    </rPh>
    <phoneticPr fontId="2"/>
  </si>
  <si>
    <t>電話番号</t>
    <rPh sb="0" eb="2">
      <t>デンワ</t>
    </rPh>
    <rPh sb="2" eb="4">
      <t>バンゴウ</t>
    </rPh>
    <phoneticPr fontId="2"/>
  </si>
  <si>
    <t>(ｲ)概算保険料額
(⑭(ｲ)÷⑰＋次期
以降の円未満端数)</t>
    <rPh sb="3" eb="5">
      <t>ガイサン</t>
    </rPh>
    <rPh sb="5" eb="7">
      <t>ホケン</t>
    </rPh>
    <rPh sb="7" eb="8">
      <t>リョウ</t>
    </rPh>
    <rPh sb="8" eb="9">
      <t>ガク</t>
    </rPh>
    <rPh sb="18" eb="20">
      <t>ジキ</t>
    </rPh>
    <rPh sb="21" eb="23">
      <t>イコウ</t>
    </rPh>
    <rPh sb="24" eb="25">
      <t>エン</t>
    </rPh>
    <rPh sb="25" eb="27">
      <t>ミマン</t>
    </rPh>
    <rPh sb="27" eb="29">
      <t>ハスウ</t>
    </rPh>
    <phoneticPr fontId="2"/>
  </si>
  <si>
    <t>(ﾊ)不足額(⑳の(ﾊ))</t>
    <rPh sb="3" eb="5">
      <t>フソク</t>
    </rPh>
    <rPh sb="5" eb="6">
      <t>ガク</t>
    </rPh>
    <phoneticPr fontId="2"/>
  </si>
  <si>
    <t>雇用保険分</t>
    <rPh sb="0" eb="4">
      <t>コヨウホケン</t>
    </rPh>
    <rPh sb="4" eb="5">
      <t>ブン</t>
    </rPh>
    <phoneticPr fontId="2"/>
  </si>
  <si>
    <t>労働者数</t>
    <rPh sb="0" eb="3">
      <t>ロウドウシャ</t>
    </rPh>
    <rPh sb="3" eb="4">
      <t>スウ</t>
    </rPh>
    <phoneticPr fontId="2"/>
  </si>
  <si>
    <t>⑱申告済概算保険料額</t>
    <rPh sb="1" eb="3">
      <t>シンコク</t>
    </rPh>
    <rPh sb="3" eb="4">
      <t>ズ</t>
    </rPh>
    <rPh sb="4" eb="6">
      <t>ガイサン</t>
    </rPh>
    <rPh sb="6" eb="9">
      <t>ホケンリョウ</t>
    </rPh>
    <rPh sb="9" eb="10">
      <t>ガク</t>
    </rPh>
    <phoneticPr fontId="2"/>
  </si>
  <si>
    <t>⑳差引額</t>
    <rPh sb="1" eb="3">
      <t>サシヒキ</t>
    </rPh>
    <rPh sb="3" eb="4">
      <t>ガク</t>
    </rPh>
    <phoneticPr fontId="2"/>
  </si>
  <si>
    <r>
      <t>確定</t>
    </r>
    <r>
      <rPr>
        <sz val="10"/>
        <color indexed="8"/>
        <rFont val="ＭＳ Ｐゴシック"/>
        <family val="3"/>
        <charset val="128"/>
      </rPr>
      <t>保険料内訳</t>
    </r>
    <rPh sb="0" eb="2">
      <t>カクテイ</t>
    </rPh>
    <rPh sb="2" eb="5">
      <t>ホケンリョウ</t>
    </rPh>
    <rPh sb="5" eb="7">
      <t>ウチワケ</t>
    </rPh>
    <phoneticPr fontId="2"/>
  </si>
  <si>
    <r>
      <t>概算</t>
    </r>
    <r>
      <rPr>
        <sz val="10"/>
        <color indexed="8"/>
        <rFont val="ＭＳ Ｐゴシック"/>
        <family val="3"/>
        <charset val="128"/>
      </rPr>
      <t>保険料内訳</t>
    </r>
    <rPh sb="0" eb="2">
      <t>ガイサン</t>
    </rPh>
    <rPh sb="2" eb="5">
      <t>ホケンリョウ</t>
    </rPh>
    <rPh sb="5" eb="7">
      <t>ウチワケ</t>
    </rPh>
    <phoneticPr fontId="2"/>
  </si>
  <si>
    <t>概算保険料額</t>
    <phoneticPr fontId="2"/>
  </si>
  <si>
    <t>充当額</t>
    <phoneticPr fontId="2"/>
  </si>
  <si>
    <t>不足額</t>
    <phoneticPr fontId="2"/>
  </si>
  <si>
    <t>一般拠出金</t>
    <phoneticPr fontId="2"/>
  </si>
  <si>
    <t>労働保険料額</t>
    <phoneticPr fontId="2"/>
  </si>
  <si>
    <t>納付額</t>
    <phoneticPr fontId="2"/>
  </si>
  <si>
    <t>期別納付額</t>
    <phoneticPr fontId="2"/>
  </si>
  <si>
    <t>一般拠出金は延納できません</t>
    <rPh sb="0" eb="2">
      <t>イッパン</t>
    </rPh>
    <rPh sb="2" eb="5">
      <t>キョシュツキン</t>
    </rPh>
    <rPh sb="6" eb="8">
      <t>エンノウ</t>
    </rPh>
    <phoneticPr fontId="2"/>
  </si>
  <si>
    <t>石綿による健康被害の救済に関する法律第35条第1項に基づき、労災保険適用事業主から徴収する一般拠出金</t>
    <rPh sb="0" eb="2">
      <t>セキメン</t>
    </rPh>
    <rPh sb="5" eb="7">
      <t>ケンコウ</t>
    </rPh>
    <rPh sb="7" eb="9">
      <t>ヒガイ</t>
    </rPh>
    <rPh sb="10" eb="12">
      <t>キュウサイ</t>
    </rPh>
    <rPh sb="13" eb="14">
      <t>カン</t>
    </rPh>
    <rPh sb="16" eb="18">
      <t>ホウリツ</t>
    </rPh>
    <rPh sb="18" eb="19">
      <t>ダイ</t>
    </rPh>
    <rPh sb="21" eb="22">
      <t>ジョウ</t>
    </rPh>
    <rPh sb="22" eb="23">
      <t>ダイ</t>
    </rPh>
    <rPh sb="24" eb="25">
      <t>コウ</t>
    </rPh>
    <rPh sb="26" eb="27">
      <t>モト</t>
    </rPh>
    <rPh sb="30" eb="32">
      <t>ロウサイ</t>
    </rPh>
    <rPh sb="32" eb="34">
      <t>ホケン</t>
    </rPh>
    <rPh sb="34" eb="36">
      <t>テキヨウ</t>
    </rPh>
    <rPh sb="36" eb="39">
      <t>ジギョウヌシ</t>
    </rPh>
    <rPh sb="41" eb="43">
      <t>チョウシュウ</t>
    </rPh>
    <rPh sb="45" eb="47">
      <t>イッパン</t>
    </rPh>
    <rPh sb="47" eb="50">
      <t>キョシュツキン</t>
    </rPh>
    <phoneticPr fontId="2"/>
  </si>
  <si>
    <r>
      <t>確定</t>
    </r>
    <r>
      <rPr>
        <sz val="12"/>
        <rFont val="ＭＳ Ｐ明朝"/>
        <family val="1"/>
        <charset val="128"/>
      </rPr>
      <t>保険料算定内訳</t>
    </r>
    <rPh sb="0" eb="2">
      <t>カクテイ</t>
    </rPh>
    <rPh sb="2" eb="4">
      <t>ホケン</t>
    </rPh>
    <rPh sb="4" eb="5">
      <t>リョウ</t>
    </rPh>
    <rPh sb="5" eb="7">
      <t>サンテイ</t>
    </rPh>
    <rPh sb="7" eb="9">
      <t>ウチワケ</t>
    </rPh>
    <phoneticPr fontId="2"/>
  </si>
  <si>
    <r>
      <t>21</t>
    </r>
    <r>
      <rPr>
        <sz val="11"/>
        <rFont val="ＭＳ Ｐ明朝"/>
        <family val="1"/>
        <charset val="128"/>
      </rPr>
      <t>増加概算保険料額
(⑭の(ｲ)－⑲)</t>
    </r>
    <rPh sb="2" eb="4">
      <t>ゾウカ</t>
    </rPh>
    <rPh sb="4" eb="6">
      <t>ガイサン</t>
    </rPh>
    <rPh sb="6" eb="8">
      <t>ホケン</t>
    </rPh>
    <rPh sb="8" eb="9">
      <t>リョウ</t>
    </rPh>
    <rPh sb="9" eb="10">
      <t>ガク</t>
    </rPh>
    <phoneticPr fontId="2"/>
  </si>
  <si>
    <t>労働保険</t>
    <rPh sb="0" eb="2">
      <t>ロウドウ</t>
    </rPh>
    <rPh sb="2" eb="4">
      <t>ホケン</t>
    </rPh>
    <phoneticPr fontId="2"/>
  </si>
  <si>
    <r>
      <t>27</t>
    </r>
    <r>
      <rPr>
        <sz val="10"/>
        <rFont val="ＭＳ Ｐ明朝"/>
        <family val="1"/>
        <charset val="128"/>
      </rPr>
      <t>特掲事業</t>
    </r>
    <rPh sb="2" eb="3">
      <t>トク</t>
    </rPh>
    <rPh sb="3" eb="4">
      <t>ケイ</t>
    </rPh>
    <rPh sb="4" eb="6">
      <t>ジギョウ</t>
    </rPh>
    <phoneticPr fontId="2"/>
  </si>
  <si>
    <t>(ロ)名 　称</t>
    <rPh sb="3" eb="4">
      <t>メイ</t>
    </rPh>
    <rPh sb="6" eb="7">
      <t>ショウ</t>
    </rPh>
    <phoneticPr fontId="2"/>
  </si>
  <si>
    <t>延納（分割納付）</t>
    <rPh sb="0" eb="2">
      <t>エンノウ</t>
    </rPh>
    <rPh sb="3" eb="5">
      <t>ブンカツ</t>
    </rPh>
    <rPh sb="5" eb="7">
      <t>ノウフ</t>
    </rPh>
    <phoneticPr fontId="2"/>
  </si>
  <si>
    <t>保険判定</t>
    <rPh sb="0" eb="2">
      <t>ホケン</t>
    </rPh>
    <rPh sb="2" eb="4">
      <t>ハンテイ</t>
    </rPh>
    <phoneticPr fontId="2"/>
  </si>
  <si>
    <t>不可能</t>
    <rPh sb="0" eb="3">
      <t>フカノウ</t>
    </rPh>
    <phoneticPr fontId="2"/>
  </si>
  <si>
    <t>可能</t>
    <rPh sb="0" eb="2">
      <t>カノウ</t>
    </rPh>
    <phoneticPr fontId="2"/>
  </si>
  <si>
    <t>⑫ 保険料算定基礎額の見込額</t>
    <rPh sb="2" eb="5">
      <t>ホケンリョウ</t>
    </rPh>
    <rPh sb="5" eb="7">
      <t>サンテイ</t>
    </rPh>
    <rPh sb="7" eb="9">
      <t>キソ</t>
    </rPh>
    <rPh sb="9" eb="10">
      <t>ガク</t>
    </rPh>
    <rPh sb="11" eb="13">
      <t>ミコミ</t>
    </rPh>
    <rPh sb="13" eb="14">
      <t>ガク</t>
    </rPh>
    <phoneticPr fontId="2"/>
  </si>
  <si>
    <t>代表取締役　○○ ○○</t>
    <rPh sb="0" eb="2">
      <t>ダイヒョウ</t>
    </rPh>
    <rPh sb="2" eb="5">
      <t>トリシマリヤク</t>
    </rPh>
    <phoneticPr fontId="2"/>
  </si>
  <si>
    <t>※入力徴定コード</t>
    <phoneticPr fontId="2"/>
  </si>
  <si>
    <t>※各種区分</t>
    <phoneticPr fontId="2"/>
  </si>
  <si>
    <t>－</t>
    <phoneticPr fontId="2"/>
  </si>
  <si>
    <t>－</t>
    <phoneticPr fontId="2"/>
  </si>
  <si>
    <t>－</t>
    <phoneticPr fontId="2"/>
  </si>
  <si>
    <t>－</t>
    <phoneticPr fontId="2"/>
  </si>
  <si>
    <t>⑦</t>
    <phoneticPr fontId="2"/>
  </si>
  <si>
    <t>算定期間</t>
    <phoneticPr fontId="2"/>
  </si>
  <si>
    <t>まで</t>
    <phoneticPr fontId="2"/>
  </si>
  <si>
    <t>区分</t>
    <phoneticPr fontId="2"/>
  </si>
  <si>
    <t>(ｲ)</t>
    <phoneticPr fontId="2"/>
  </si>
  <si>
    <t>(ｲ)</t>
    <phoneticPr fontId="2"/>
  </si>
  <si>
    <t>(ｲ)</t>
    <phoneticPr fontId="2"/>
  </si>
  <si>
    <t>，</t>
    <phoneticPr fontId="2"/>
  </si>
  <si>
    <t>(ﾛ)</t>
    <phoneticPr fontId="2"/>
  </si>
  <si>
    <t>(ﾛ)</t>
    <phoneticPr fontId="2"/>
  </si>
  <si>
    <t>(ﾛ)</t>
    <phoneticPr fontId="2"/>
  </si>
  <si>
    <t>(ﾎ)</t>
    <phoneticPr fontId="2"/>
  </si>
  <si>
    <t>(ﾎ)</t>
    <phoneticPr fontId="2"/>
  </si>
  <si>
    <t>(ﾍ)</t>
    <phoneticPr fontId="2"/>
  </si>
  <si>
    <t>(ﾍ)</t>
    <phoneticPr fontId="2"/>
  </si>
  <si>
    <t>(ﾍ)</t>
    <phoneticPr fontId="2"/>
  </si>
  <si>
    <t>⑪</t>
    <phoneticPr fontId="2"/>
  </si>
  <si>
    <t>算定期間</t>
    <phoneticPr fontId="2"/>
  </si>
  <si>
    <t>区分</t>
    <phoneticPr fontId="2"/>
  </si>
  <si>
    <t>⑰</t>
    <phoneticPr fontId="2"/>
  </si>
  <si>
    <t>－</t>
    <phoneticPr fontId="2"/>
  </si>
  <si>
    <t>－</t>
    <phoneticPr fontId="2"/>
  </si>
  <si>
    <t>⑱申告済概算保険料額</t>
    <phoneticPr fontId="2"/>
  </si>
  <si>
    <t>⑳</t>
    <phoneticPr fontId="2"/>
  </si>
  <si>
    <t>(ｲ)</t>
    <phoneticPr fontId="2"/>
  </si>
  <si>
    <t>(⑱－⑩の(ｲ))</t>
    <phoneticPr fontId="2"/>
  </si>
  <si>
    <t>(ﾛ)</t>
    <phoneticPr fontId="2"/>
  </si>
  <si>
    <t>(ﾊ)</t>
    <phoneticPr fontId="2"/>
  </si>
  <si>
    <t>(⑩の(ｲ)－⑱)</t>
    <phoneticPr fontId="2"/>
  </si>
  <si>
    <t>22</t>
    <phoneticPr fontId="2"/>
  </si>
  <si>
    <t>第1期初期</t>
    <phoneticPr fontId="2"/>
  </si>
  <si>
    <t>全期又は</t>
    <phoneticPr fontId="2"/>
  </si>
  <si>
    <t>期別納付額</t>
    <phoneticPr fontId="2"/>
  </si>
  <si>
    <t>円</t>
    <phoneticPr fontId="2"/>
  </si>
  <si>
    <t>(ト)概算保険料額
(⑭(ｲ)÷⑰)</t>
    <phoneticPr fontId="2"/>
  </si>
  <si>
    <t>事業又は
作業の種類</t>
    <phoneticPr fontId="2"/>
  </si>
  <si>
    <t>―</t>
    <phoneticPr fontId="2"/>
  </si>
  <si>
    <t>(</t>
    <phoneticPr fontId="2"/>
  </si>
  <si>
    <t>)</t>
    <phoneticPr fontId="2"/>
  </si>
  <si>
    <r>
      <t xml:space="preserve">26 </t>
    </r>
    <r>
      <rPr>
        <sz val="10"/>
        <rFont val="ＭＳ Ｐ明朝"/>
        <family val="1"/>
        <charset val="128"/>
      </rPr>
      <t>加入している</t>
    </r>
    <phoneticPr fontId="2"/>
  </si>
  <si>
    <r>
      <t>（イ） 住　　所</t>
    </r>
    <r>
      <rPr>
        <sz val="7"/>
        <rFont val="ＭＳ Ｐ明朝"/>
        <family val="1"/>
        <charset val="128"/>
      </rPr>
      <t xml:space="preserve">
法人のときは主たる
事業所の所在地</t>
    </r>
    <phoneticPr fontId="2"/>
  </si>
  <si>
    <t>事業主</t>
    <phoneticPr fontId="2"/>
  </si>
  <si>
    <t>事業</t>
    <phoneticPr fontId="2"/>
  </si>
  <si>
    <t>以下の</t>
    <rPh sb="0" eb="2">
      <t>イカ</t>
    </rPh>
    <phoneticPr fontId="2"/>
  </si>
  <si>
    <t>年度更新申告書に転記するための記載イメージが表示されます。</t>
    <rPh sb="8" eb="10">
      <t>テンキ</t>
    </rPh>
    <rPh sb="15" eb="17">
      <t>キサイ</t>
    </rPh>
    <rPh sb="22" eb="24">
      <t>ヒョウジ</t>
    </rPh>
    <phoneticPr fontId="2"/>
  </si>
  <si>
    <t>《入力が任意である項目》</t>
    <rPh sb="1" eb="3">
      <t>ニュウリョク</t>
    </rPh>
    <rPh sb="4" eb="6">
      <t>ニンイ</t>
    </rPh>
    <rPh sb="9" eb="11">
      <t>コウモク</t>
    </rPh>
    <phoneticPr fontId="2"/>
  </si>
  <si>
    <t>《該当する場合に入力が必要な項目》</t>
    <rPh sb="1" eb="3">
      <t>ガイトウ</t>
    </rPh>
    <rPh sb="5" eb="7">
      <t>バアイ</t>
    </rPh>
    <rPh sb="8" eb="10">
      <t>ニュウリョク</t>
    </rPh>
    <rPh sb="11" eb="13">
      <t>ヒツヨウ</t>
    </rPh>
    <rPh sb="14" eb="16">
      <t>コウモク</t>
    </rPh>
    <phoneticPr fontId="2"/>
  </si>
  <si>
    <t>これまでの入力が終わりましたら、次の事項を確認してください。</t>
    <rPh sb="8" eb="9">
      <t>オ</t>
    </rPh>
    <phoneticPr fontId="2"/>
  </si>
  <si>
    <t>以下の項目については、未入力でも算定基礎賃金額の計算結果には影響ありません。</t>
    <rPh sb="0" eb="2">
      <t>イカ</t>
    </rPh>
    <rPh sb="3" eb="5">
      <t>コウモク</t>
    </rPh>
    <rPh sb="11" eb="12">
      <t>ミ</t>
    </rPh>
    <rPh sb="26" eb="28">
      <t>ケッカ</t>
    </rPh>
    <phoneticPr fontId="2"/>
  </si>
  <si>
    <t>　「⑬保険料率（ロ）、（ホ）」の合計保険料率が表示されます。</t>
    <rPh sb="16" eb="18">
      <t>ゴウケイ</t>
    </rPh>
    <rPh sb="18" eb="20">
      <t>ホケン</t>
    </rPh>
    <rPh sb="20" eb="21">
      <t>リョウ</t>
    </rPh>
    <rPh sb="21" eb="22">
      <t>リツ</t>
    </rPh>
    <rPh sb="23" eb="25">
      <t>ヒョウジ</t>
    </rPh>
    <phoneticPr fontId="2"/>
  </si>
  <si>
    <t>　　　　　　　　　　　 　　　　また、「②役員で労働者扱いのもの」、「③臨時労働者」の人数を除きます。</t>
    <rPh sb="43" eb="45">
      <t>ニンズウ</t>
    </rPh>
    <rPh sb="46" eb="47">
      <t>ノゾ</t>
    </rPh>
    <phoneticPr fontId="2"/>
  </si>
  <si>
    <t>(1)入力項目について</t>
    <rPh sb="3" eb="5">
      <t>ニュウリョク</t>
    </rPh>
    <rPh sb="5" eb="7">
      <t>コウモク</t>
    </rPh>
    <phoneticPr fontId="2"/>
  </si>
  <si>
    <t>(2)任意入力項目について</t>
    <rPh sb="3" eb="5">
      <t>ニンイ</t>
    </rPh>
    <rPh sb="5" eb="7">
      <t>ニュウリョク</t>
    </rPh>
    <rPh sb="7" eb="9">
      <t>コウモク</t>
    </rPh>
    <phoneticPr fontId="2"/>
  </si>
  <si>
    <t>(3)入力内容の確認</t>
    <rPh sb="3" eb="5">
      <t>ニュウリョク</t>
    </rPh>
    <rPh sb="5" eb="7">
      <t>ナイヨウ</t>
    </rPh>
    <rPh sb="8" eb="10">
      <t>カクニン</t>
    </rPh>
    <phoneticPr fontId="2"/>
  </si>
  <si>
    <t>申告書のイメージが表示されますので、以下の点について入力・選択してください。</t>
    <rPh sb="9" eb="11">
      <t>ヒョウジ</t>
    </rPh>
    <phoneticPr fontId="2"/>
  </si>
  <si>
    <t>(1)還付金の請求の有無について</t>
    <rPh sb="3" eb="5">
      <t>カンプ</t>
    </rPh>
    <rPh sb="5" eb="6">
      <t>キン</t>
    </rPh>
    <rPh sb="7" eb="9">
      <t>セイキュウ</t>
    </rPh>
    <rPh sb="10" eb="12">
      <t>ウム</t>
    </rPh>
    <phoneticPr fontId="2"/>
  </si>
  <si>
    <t>(2)保険料率欄への入力</t>
    <rPh sb="3" eb="5">
      <t>ホケン</t>
    </rPh>
    <rPh sb="5" eb="6">
      <t>リョウ</t>
    </rPh>
    <rPh sb="6" eb="7">
      <t>リツ</t>
    </rPh>
    <rPh sb="7" eb="8">
      <t>ラン</t>
    </rPh>
    <rPh sb="10" eb="12">
      <t>ニュウリョク</t>
    </rPh>
    <phoneticPr fontId="2"/>
  </si>
  <si>
    <t>(3)延納（分割納付）の申請欄の入力</t>
    <rPh sb="3" eb="5">
      <t>エンノウ</t>
    </rPh>
    <rPh sb="6" eb="8">
      <t>ブンカツ</t>
    </rPh>
    <rPh sb="8" eb="10">
      <t>ノウフ</t>
    </rPh>
    <rPh sb="12" eb="14">
      <t>シンセイ</t>
    </rPh>
    <rPh sb="14" eb="15">
      <t>ラン</t>
    </rPh>
    <rPh sb="16" eb="18">
      <t>ニュウリョク</t>
    </rPh>
    <phoneticPr fontId="2"/>
  </si>
  <si>
    <t>(4)「⑱申告済概算保険料額」の入力</t>
    <rPh sb="5" eb="7">
      <t>シンコク</t>
    </rPh>
    <rPh sb="7" eb="8">
      <t>スミ</t>
    </rPh>
    <rPh sb="8" eb="10">
      <t>ガイサン</t>
    </rPh>
    <rPh sb="10" eb="13">
      <t>ホケンリョウ</t>
    </rPh>
    <rPh sb="13" eb="14">
      <t>ガク</t>
    </rPh>
    <rPh sb="16" eb="18">
      <t>ニュウリョク</t>
    </rPh>
    <phoneticPr fontId="2"/>
  </si>
  <si>
    <t>・延納を希望する場合は、「⑰延納の申請　延納の回数」に「３」と入力して下さい。希望しな</t>
    <rPh sb="31" eb="33">
      <t>ニュウリョク</t>
    </rPh>
    <phoneticPr fontId="2"/>
  </si>
  <si>
    <t>《延納（分割納付）が可能となる条件》</t>
    <rPh sb="10" eb="12">
      <t>カノウ</t>
    </rPh>
    <rPh sb="15" eb="17">
      <t>ジョウケン</t>
    </rPh>
    <phoneticPr fontId="2"/>
  </si>
  <si>
    <t>○「①労働保険番号」（項２）</t>
    <rPh sb="3" eb="5">
      <t>ロウドウ</t>
    </rPh>
    <rPh sb="5" eb="7">
      <t>ホケン</t>
    </rPh>
    <rPh sb="7" eb="9">
      <t>バンゴウ</t>
    </rPh>
    <rPh sb="11" eb="12">
      <t>コウ</t>
    </rPh>
    <phoneticPr fontId="2"/>
  </si>
  <si>
    <t>○「④常時使用労働者数」（項６）</t>
    <rPh sb="3" eb="5">
      <t>ジョウジ</t>
    </rPh>
    <rPh sb="5" eb="7">
      <t>シヨウ</t>
    </rPh>
    <rPh sb="7" eb="10">
      <t>ロウドウシャ</t>
    </rPh>
    <rPh sb="10" eb="11">
      <t>スウ</t>
    </rPh>
    <rPh sb="13" eb="14">
      <t>コウ</t>
    </rPh>
    <phoneticPr fontId="2"/>
  </si>
  <si>
    <t>○「⑤雇用保険被保険者数」（項７）</t>
    <rPh sb="3" eb="5">
      <t>コヨウ</t>
    </rPh>
    <rPh sb="5" eb="7">
      <t>ホケン</t>
    </rPh>
    <rPh sb="7" eb="11">
      <t>ヒホケンシャ</t>
    </rPh>
    <rPh sb="11" eb="12">
      <t>スウ</t>
    </rPh>
    <rPh sb="14" eb="15">
      <t>コウ</t>
    </rPh>
    <phoneticPr fontId="2"/>
  </si>
  <si>
    <t>○「⑬保険料率（イ）」</t>
    <rPh sb="3" eb="6">
      <t>ホケンリョウ</t>
    </rPh>
    <rPh sb="6" eb="7">
      <t>リツ</t>
    </rPh>
    <phoneticPr fontId="2"/>
  </si>
  <si>
    <t>○「⑭概算保険料額」（項２１、２３、２７）</t>
    <rPh sb="3" eb="5">
      <t>ガイサン</t>
    </rPh>
    <rPh sb="5" eb="8">
      <t>ホケンリョウ</t>
    </rPh>
    <rPh sb="8" eb="9">
      <t>ガク</t>
    </rPh>
    <rPh sb="11" eb="12">
      <t>コウ</t>
    </rPh>
    <phoneticPr fontId="2"/>
  </si>
  <si>
    <t>○「⑳差引額（イ）、（ロ）、（ハ）」</t>
    <rPh sb="3" eb="5">
      <t>サシヒキ</t>
    </rPh>
    <rPh sb="5" eb="6">
      <t>ガク</t>
    </rPh>
    <phoneticPr fontId="2"/>
  </si>
  <si>
    <t>　「確定保険料・一般拠出金算定基礎賃金集計表」の労働保険番号を入力した場合のみ</t>
    <rPh sb="24" eb="26">
      <t>ロウドウ</t>
    </rPh>
    <rPh sb="26" eb="28">
      <t>ホケン</t>
    </rPh>
    <rPh sb="28" eb="30">
      <t>バンゴウ</t>
    </rPh>
    <rPh sb="31" eb="33">
      <t>ニュウリョク</t>
    </rPh>
    <rPh sb="35" eb="37">
      <t>バアイ</t>
    </rPh>
    <phoneticPr fontId="2"/>
  </si>
  <si>
    <t>賃金総額に１，０００円未満の端数がある場合は、端数は切り捨てられます。</t>
    <rPh sb="0" eb="2">
      <t>チンギン</t>
    </rPh>
    <rPh sb="2" eb="4">
      <t>ソウガク</t>
    </rPh>
    <rPh sb="10" eb="11">
      <t>エン</t>
    </rPh>
    <rPh sb="11" eb="13">
      <t>ミマン</t>
    </rPh>
    <rPh sb="14" eb="16">
      <t>ハスウ</t>
    </rPh>
    <rPh sb="19" eb="21">
      <t>バアイ</t>
    </rPh>
    <rPh sb="23" eb="25">
      <t>ハスウ</t>
    </rPh>
    <rPh sb="26" eb="27">
      <t>キ</t>
    </rPh>
    <rPh sb="28" eb="29">
      <t>ス</t>
    </rPh>
    <phoneticPr fontId="2"/>
  </si>
  <si>
    <t>還付の有無</t>
    <rPh sb="3" eb="5">
      <t>ウム</t>
    </rPh>
    <phoneticPr fontId="2"/>
  </si>
  <si>
    <t>労働
保険料</t>
    <rPh sb="0" eb="2">
      <t>ロウドウ</t>
    </rPh>
    <rPh sb="3" eb="6">
      <t>ホケンリョウ</t>
    </rPh>
    <phoneticPr fontId="2"/>
  </si>
  <si>
    <t>一般
拠出金</t>
    <rPh sb="0" eb="2">
      <t>イッパン</t>
    </rPh>
    <rPh sb="3" eb="6">
      <t>キョシュツキン</t>
    </rPh>
    <phoneticPr fontId="2"/>
  </si>
  <si>
    <t>内　　訳</t>
    <rPh sb="0" eb="1">
      <t>ウチ</t>
    </rPh>
    <rPh sb="3" eb="4">
      <t>ヤク</t>
    </rPh>
    <phoneticPr fontId="2"/>
  </si>
  <si>
    <t>（記入例）</t>
    <rPh sb="1" eb="3">
      <t>キニュウ</t>
    </rPh>
    <rPh sb="3" eb="4">
      <t>レイ</t>
    </rPh>
    <phoneticPr fontId="2"/>
  </si>
  <si>
    <t>○ ○ 労 働 局</t>
    <rPh sb="4" eb="5">
      <t>ロウ</t>
    </rPh>
    <rPh sb="6" eb="7">
      <t>ハタラキ</t>
    </rPh>
    <rPh sb="8" eb="9">
      <t>キョク</t>
    </rPh>
    <phoneticPr fontId="2"/>
  </si>
  <si>
    <t>※取扱庁名</t>
    <rPh sb="1" eb="3">
      <t>トリアツカイ</t>
    </rPh>
    <rPh sb="3" eb="4">
      <t>チョウ</t>
    </rPh>
    <rPh sb="4" eb="5">
      <t>メイ</t>
    </rPh>
    <phoneticPr fontId="2"/>
  </si>
  <si>
    <t>※取扱庁番号</t>
    <rPh sb="1" eb="3">
      <t>トリアツカイ</t>
    </rPh>
    <rPh sb="3" eb="4">
      <t>チョウ</t>
    </rPh>
    <rPh sb="4" eb="6">
      <t>バンゴウ</t>
    </rPh>
    <phoneticPr fontId="2"/>
  </si>
  <si>
    <t>徴収勘定</t>
    <rPh sb="0" eb="2">
      <t>チョウシュウ</t>
    </rPh>
    <rPh sb="2" eb="4">
      <t>カンジョウ</t>
    </rPh>
    <phoneticPr fontId="2"/>
  </si>
  <si>
    <t>国庫金</t>
    <rPh sb="0" eb="3">
      <t>コッコキン</t>
    </rPh>
    <phoneticPr fontId="2"/>
  </si>
  <si>
    <t>翌年度５月１日以降　現年度歳入組入</t>
    <rPh sb="10" eb="11">
      <t>ゲン</t>
    </rPh>
    <rPh sb="11" eb="13">
      <t>ネンド</t>
    </rPh>
    <rPh sb="13" eb="15">
      <t>サイニュウ</t>
    </rPh>
    <rPh sb="15" eb="16">
      <t>ク</t>
    </rPh>
    <rPh sb="16" eb="17">
      <t>イ</t>
    </rPh>
    <phoneticPr fontId="2"/>
  </si>
  <si>
    <t>上記の合計額を領収しました。</t>
    <rPh sb="0" eb="2">
      <t>ジョウキ</t>
    </rPh>
    <rPh sb="3" eb="5">
      <t>ゴウケイ</t>
    </rPh>
    <rPh sb="5" eb="6">
      <t>ガク</t>
    </rPh>
    <rPh sb="7" eb="9">
      <t>リョウシュウ</t>
    </rPh>
    <phoneticPr fontId="2"/>
  </si>
  <si>
    <t>※内証券受領</t>
    <rPh sb="1" eb="3">
      <t>ナイショウ</t>
    </rPh>
    <rPh sb="3" eb="4">
      <t>ケン</t>
    </rPh>
    <rPh sb="4" eb="6">
      <t>ジュリョウ</t>
    </rPh>
    <phoneticPr fontId="2"/>
  </si>
  <si>
    <t xml:space="preserve"> 納付の目的</t>
    <rPh sb="1" eb="3">
      <t>ノウフ</t>
    </rPh>
    <rPh sb="4" eb="6">
      <t>モクテキ</t>
    </rPh>
    <phoneticPr fontId="2"/>
  </si>
  <si>
    <t>期</t>
    <rPh sb="0" eb="1">
      <t>キ</t>
    </rPh>
    <phoneticPr fontId="2"/>
  </si>
  <si>
    <t>年度
概算</t>
    <rPh sb="0" eb="2">
      <t>ネンド</t>
    </rPh>
    <rPh sb="3" eb="5">
      <t>ガイサン</t>
    </rPh>
    <phoneticPr fontId="2"/>
  </si>
  <si>
    <t>◎数字は記入例にならって黒のボールペンで力を入れて枠からはみださないように記入して下さい。</t>
    <rPh sb="1" eb="3">
      <t>スウジ</t>
    </rPh>
    <rPh sb="4" eb="6">
      <t>キニュウ</t>
    </rPh>
    <rPh sb="6" eb="7">
      <t>レイ</t>
    </rPh>
    <rPh sb="12" eb="13">
      <t>クロ</t>
    </rPh>
    <rPh sb="20" eb="21">
      <t>チカラ</t>
    </rPh>
    <rPh sb="22" eb="23">
      <t>イ</t>
    </rPh>
    <rPh sb="25" eb="26">
      <t>ワク</t>
    </rPh>
    <rPh sb="37" eb="39">
      <t>キニュウ</t>
    </rPh>
    <rPh sb="41" eb="42">
      <t>クダ</t>
    </rPh>
    <phoneticPr fontId="2"/>
  </si>
  <si>
    <t>年度</t>
    <rPh sb="0" eb="2">
      <t>ネンド</t>
    </rPh>
    <phoneticPr fontId="2"/>
  </si>
  <si>
    <t>（官庁送付分）</t>
    <rPh sb="1" eb="3">
      <t>カンチョウ</t>
    </rPh>
    <rPh sb="3" eb="5">
      <t>ソウフ</t>
    </rPh>
    <rPh sb="5" eb="6">
      <t>ブン</t>
    </rPh>
    <phoneticPr fontId="2"/>
  </si>
  <si>
    <t>〒</t>
    <phoneticPr fontId="2"/>
  </si>
  <si>
    <t>あて先</t>
    <phoneticPr fontId="2"/>
  </si>
  <si>
    <t>労働保険特別会計歳入徴収官　</t>
    <phoneticPr fontId="2"/>
  </si>
  <si>
    <t>納付の場所</t>
    <rPh sb="0" eb="2">
      <t>ノウフ</t>
    </rPh>
    <rPh sb="3" eb="5">
      <t>バショ</t>
    </rPh>
    <phoneticPr fontId="2"/>
  </si>
  <si>
    <t>（氏名）</t>
    <rPh sb="1" eb="3">
      <t>シメイ</t>
    </rPh>
    <phoneticPr fontId="2"/>
  </si>
  <si>
    <t>殿</t>
    <rPh sb="0" eb="1">
      <t>ドノ</t>
    </rPh>
    <phoneticPr fontId="2"/>
  </si>
  <si>
    <t>（住所）</t>
    <rPh sb="1" eb="3">
      <t>ジュウショ</t>
    </rPh>
    <phoneticPr fontId="2"/>
  </si>
  <si>
    <t>※ＣＤ</t>
    <phoneticPr fontId="2"/>
  </si>
  <si>
    <t>※証券受領</t>
    <rPh sb="1" eb="3">
      <t>ショウケン</t>
    </rPh>
    <rPh sb="3" eb="5">
      <t>ジュリョウ</t>
    </rPh>
    <phoneticPr fontId="2"/>
  </si>
  <si>
    <t>一部</t>
    <rPh sb="0" eb="2">
      <t>イチブ</t>
    </rPh>
    <phoneticPr fontId="2"/>
  </si>
  <si>
    <t>全部</t>
    <rPh sb="0" eb="2">
      <t>ゼンブ</t>
    </rPh>
    <phoneticPr fontId="2"/>
  </si>
  <si>
    <t>日</t>
    <rPh sb="0" eb="1">
      <t>ニチ</t>
    </rPh>
    <phoneticPr fontId="2"/>
  </si>
  <si>
    <t>月</t>
    <rPh sb="0" eb="1">
      <t>ゲツ</t>
    </rPh>
    <phoneticPr fontId="2"/>
  </si>
  <si>
    <t>労働保険
特別会計</t>
    <rPh sb="0" eb="2">
      <t>ロウドウ</t>
    </rPh>
    <rPh sb="2" eb="4">
      <t>ホケン</t>
    </rPh>
    <rPh sb="5" eb="7">
      <t>トクベツ</t>
    </rPh>
    <rPh sb="7" eb="9">
      <t>カイケイ</t>
    </rPh>
    <phoneticPr fontId="2"/>
  </si>
  <si>
    <t>厚生労働省
所管</t>
    <rPh sb="0" eb="2">
      <t>コウセイ</t>
    </rPh>
    <rPh sb="2" eb="5">
      <t>ロウドウショウ</t>
    </rPh>
    <rPh sb="6" eb="8">
      <t>ショカン</t>
    </rPh>
    <phoneticPr fontId="2"/>
  </si>
  <si>
    <t>収納
機関</t>
    <rPh sb="0" eb="2">
      <t>シュウノウ</t>
    </rPh>
    <rPh sb="3" eb="5">
      <t>キカン</t>
    </rPh>
    <phoneticPr fontId="2"/>
  </si>
  <si>
    <t>※</t>
    <phoneticPr fontId="2"/>
  </si>
  <si>
    <t>※収納区分</t>
    <rPh sb="1" eb="3">
      <t>シュウノウ</t>
    </rPh>
    <rPh sb="3" eb="5">
      <t>クブン</t>
    </rPh>
    <phoneticPr fontId="2"/>
  </si>
  <si>
    <t>徴定</t>
    <rPh sb="0" eb="1">
      <t>キザシ</t>
    </rPh>
    <rPh sb="1" eb="2">
      <t>サダム</t>
    </rPh>
    <phoneticPr fontId="2"/>
  </si>
  <si>
    <t>データ
指示コード</t>
    <rPh sb="4" eb="6">
      <t>シジ</t>
    </rPh>
    <phoneticPr fontId="2"/>
  </si>
  <si>
    <t>ＸＸＸ－ＸＸＸＸ</t>
    <phoneticPr fontId="2"/>
  </si>
  <si>
    <t>労働
保険
番号</t>
    <rPh sb="0" eb="2">
      <t>ロウドウ</t>
    </rPh>
    <rPh sb="3" eb="5">
      <t>ホケン</t>
    </rPh>
    <rPh sb="6" eb="8">
      <t>バンゴウ</t>
    </rPh>
    <phoneticPr fontId="2"/>
  </si>
  <si>
    <t>XXXXXXXX</t>
    <phoneticPr fontId="2"/>
  </si>
  <si>
    <t>年度
確定</t>
    <rPh sb="0" eb="2">
      <t>ネンド</t>
    </rPh>
    <rPh sb="3" eb="5">
      <t>カクテイ</t>
    </rPh>
    <phoneticPr fontId="2"/>
  </si>
  <si>
    <t>-</t>
    <phoneticPr fontId="2"/>
  </si>
  <si>
    <t>４．注意事項</t>
    <rPh sb="2" eb="4">
      <t>チュウイ</t>
    </rPh>
    <rPh sb="4" eb="6">
      <t>ジコウ</t>
    </rPh>
    <phoneticPr fontId="2"/>
  </si>
  <si>
    <t>７．「確定保険料・一般拠出金算定基礎賃金集計表」の作成</t>
    <rPh sb="3" eb="5">
      <t>カクテイ</t>
    </rPh>
    <rPh sb="5" eb="8">
      <t>ホケンリョウ</t>
    </rPh>
    <rPh sb="9" eb="11">
      <t>イッパン</t>
    </rPh>
    <rPh sb="11" eb="14">
      <t>キョシュツキン</t>
    </rPh>
    <rPh sb="14" eb="16">
      <t>サンテイ</t>
    </rPh>
    <rPh sb="16" eb="18">
      <t>キソ</t>
    </rPh>
    <rPh sb="18" eb="20">
      <t>チンギン</t>
    </rPh>
    <rPh sb="20" eb="22">
      <t>シュウケイ</t>
    </rPh>
    <rPh sb="22" eb="23">
      <t>オモテ</t>
    </rPh>
    <rPh sb="25" eb="27">
      <t>サクセイ</t>
    </rPh>
    <phoneticPr fontId="2"/>
  </si>
  <si>
    <t>８．「申告書記入イメージ」シートへの入力及び申告書への転記</t>
    <rPh sb="18" eb="20">
      <t>ニュウリョク</t>
    </rPh>
    <rPh sb="20" eb="21">
      <t>オヨ</t>
    </rPh>
    <rPh sb="22" eb="25">
      <t>シンコクショ</t>
    </rPh>
    <rPh sb="27" eb="29">
      <t>テンキ</t>
    </rPh>
    <phoneticPr fontId="2"/>
  </si>
  <si>
    <t>労災保険分賃金算定箇所</t>
    <rPh sb="0" eb="2">
      <t>ロウサイ</t>
    </rPh>
    <rPh sb="2" eb="4">
      <t>ホケン</t>
    </rPh>
    <rPh sb="4" eb="5">
      <t>ブン</t>
    </rPh>
    <rPh sb="5" eb="7">
      <t>チンギン</t>
    </rPh>
    <rPh sb="7" eb="9">
      <t>サンテイ</t>
    </rPh>
    <rPh sb="9" eb="11">
      <t>カショ</t>
    </rPh>
    <phoneticPr fontId="2"/>
  </si>
  <si>
    <t>雇用保険分賃金算定箇所</t>
    <rPh sb="0" eb="2">
      <t>コヨウ</t>
    </rPh>
    <rPh sb="2" eb="4">
      <t>ホケン</t>
    </rPh>
    <rPh sb="4" eb="5">
      <t>ブン</t>
    </rPh>
    <rPh sb="5" eb="7">
      <t>チンギン</t>
    </rPh>
    <rPh sb="7" eb="9">
      <t>サンテイ</t>
    </rPh>
    <rPh sb="9" eb="11">
      <t>カショ</t>
    </rPh>
    <phoneticPr fontId="2"/>
  </si>
  <si>
    <t>「⑭概算保険料(イ)」が以下の①、②の場合は、</t>
    <rPh sb="12" eb="14">
      <t>イカ</t>
    </rPh>
    <rPh sb="19" eb="21">
      <t>バアイ</t>
    </rPh>
    <phoneticPr fontId="2"/>
  </si>
  <si>
    <t>　⑥ 役員で労働者扱いのもの（雇用保険）</t>
    <rPh sb="15" eb="17">
      <t>コヨウ</t>
    </rPh>
    <rPh sb="17" eb="19">
      <t>ホケン</t>
    </rPh>
    <phoneticPr fontId="2"/>
  </si>
  <si>
    <t>　⑤ 被保険者（雇用保険）</t>
    <rPh sb="3" eb="7">
      <t>ヒホケンシャ</t>
    </rPh>
    <phoneticPr fontId="2"/>
  </si>
  <si>
    <t>　労災保険対象者数です。職業の種類を問わず、事業に使用される者で賃金を支払われ</t>
    <rPh sb="5" eb="7">
      <t>タイショウ</t>
    </rPh>
    <rPh sb="7" eb="8">
      <t>シャ</t>
    </rPh>
    <rPh sb="8" eb="9">
      <t>スウ</t>
    </rPh>
    <phoneticPr fontId="2"/>
  </si>
  <si>
    <t>　雇用保険対象者数です。一元適用事業（両保険適用事業）であれば、「①常用労働者」</t>
    <rPh sb="1" eb="3">
      <t>コヨウ</t>
    </rPh>
    <phoneticPr fontId="2"/>
  </si>
  <si>
    <t>　労災保険については、原則として出向元から給与が支払われていても、出向先に含めて</t>
    <rPh sb="1" eb="3">
      <t>ロウサイ</t>
    </rPh>
    <rPh sb="3" eb="5">
      <t>ホケン</t>
    </rPh>
    <rPh sb="11" eb="13">
      <t>ゲンソク</t>
    </rPh>
    <rPh sb="16" eb="18">
      <t>シュッコウ</t>
    </rPh>
    <rPh sb="18" eb="19">
      <t>モト</t>
    </rPh>
    <rPh sb="21" eb="23">
      <t>キュウヨ</t>
    </rPh>
    <rPh sb="24" eb="26">
      <t>シハラ</t>
    </rPh>
    <rPh sb="33" eb="35">
      <t>シュッコウ</t>
    </rPh>
    <rPh sb="35" eb="36">
      <t>サキ</t>
    </rPh>
    <rPh sb="37" eb="38">
      <t>フク</t>
    </rPh>
    <phoneticPr fontId="2"/>
  </si>
  <si>
    <t>申告書記入イメージ</t>
    <rPh sb="0" eb="3">
      <t>シンコクショ</t>
    </rPh>
    <rPh sb="3" eb="5">
      <t>キニュウ</t>
    </rPh>
    <phoneticPr fontId="2"/>
  </si>
  <si>
    <r>
      <t>(2)「算定基礎賃金集計表」</t>
    </r>
    <r>
      <rPr>
        <sz val="11"/>
        <rFont val="HG丸ｺﾞｼｯｸM-PRO"/>
        <family val="3"/>
        <charset val="128"/>
      </rPr>
      <t>…シート見出しの色</t>
    </r>
    <r>
      <rPr>
        <sz val="11"/>
        <color indexed="17"/>
        <rFont val="HG丸ｺﾞｼｯｸM-PRO"/>
        <family val="3"/>
        <charset val="128"/>
      </rPr>
      <t>【緑色】</t>
    </r>
    <rPh sb="24" eb="25">
      <t>ミドリ</t>
    </rPh>
    <phoneticPr fontId="2"/>
  </si>
  <si>
    <r>
      <t>(3) 「申告書記入イメージ」</t>
    </r>
    <r>
      <rPr>
        <sz val="11"/>
        <rFont val="HG丸ｺﾞｼｯｸM-PRO"/>
        <family val="3"/>
        <charset val="128"/>
      </rPr>
      <t>…シート見出しの色</t>
    </r>
    <r>
      <rPr>
        <sz val="11"/>
        <color indexed="10"/>
        <rFont val="HG丸ｺﾞｼｯｸM-PRO"/>
        <family val="3"/>
        <charset val="128"/>
      </rPr>
      <t>【赤色】</t>
    </r>
    <rPh sb="5" eb="8">
      <t>シンコクショ</t>
    </rPh>
    <rPh sb="8" eb="10">
      <t>キニュウ</t>
    </rPh>
    <rPh sb="25" eb="26">
      <t>アカ</t>
    </rPh>
    <phoneticPr fontId="2"/>
  </si>
  <si>
    <t>「年度更新申告書計算支援ツール（継続事業用）」利用方法・注意事項（必ずお読みください）</t>
    <rPh sb="8" eb="10">
      <t>ケイサン</t>
    </rPh>
    <rPh sb="10" eb="12">
      <t>シエン</t>
    </rPh>
    <rPh sb="16" eb="18">
      <t>ケイゾク</t>
    </rPh>
    <rPh sb="18" eb="20">
      <t>ジギョウ</t>
    </rPh>
    <rPh sb="20" eb="21">
      <t>ヨウ</t>
    </rPh>
    <phoneticPr fontId="2"/>
  </si>
  <si>
    <t>２．ツールの特徴</t>
    <rPh sb="6" eb="8">
      <t>トクチョウ</t>
    </rPh>
    <phoneticPr fontId="2"/>
  </si>
  <si>
    <t>　このツールには以下の特徴があります。</t>
    <rPh sb="8" eb="10">
      <t>イカ</t>
    </rPh>
    <rPh sb="11" eb="13">
      <t>トクチョウ</t>
    </rPh>
    <phoneticPr fontId="2"/>
  </si>
  <si>
    <t>　・入力された数字（０の数など）は正しく入力されていますか？</t>
    <rPh sb="17" eb="18">
      <t>タダ</t>
    </rPh>
    <rPh sb="20" eb="22">
      <t>ニュウリョク</t>
    </rPh>
    <phoneticPr fontId="2"/>
  </si>
  <si>
    <t>申告書に印字してある金額を入力してください。</t>
    <rPh sb="4" eb="6">
      <t>インジ</t>
    </rPh>
    <phoneticPr fontId="2"/>
  </si>
  <si>
    <t>任意入力項目（保管する場合には入力してください）</t>
    <rPh sb="7" eb="9">
      <t>ホカン</t>
    </rPh>
    <rPh sb="11" eb="13">
      <t>バアイ</t>
    </rPh>
    <rPh sb="15" eb="17">
      <t>ニュウリョク</t>
    </rPh>
    <phoneticPr fontId="2"/>
  </si>
  <si>
    <t>○「領収済通知書」労働保険料、一般拠出金、納付額（合計額）</t>
    <rPh sb="2" eb="4">
      <t>リョウシュウ</t>
    </rPh>
    <rPh sb="4" eb="5">
      <t>ズ</t>
    </rPh>
    <rPh sb="5" eb="8">
      <t>ツウチショ</t>
    </rPh>
    <rPh sb="9" eb="11">
      <t>ロウドウ</t>
    </rPh>
    <rPh sb="11" eb="14">
      <t>ホケンリョウ</t>
    </rPh>
    <rPh sb="15" eb="17">
      <t>イッパン</t>
    </rPh>
    <rPh sb="17" eb="20">
      <t>キョシュツキン</t>
    </rPh>
    <rPh sb="21" eb="24">
      <t>ノウフガク</t>
    </rPh>
    <rPh sb="25" eb="27">
      <t>ゴウケイ</t>
    </rPh>
    <rPh sb="27" eb="28">
      <t>ガク</t>
    </rPh>
    <phoneticPr fontId="2"/>
  </si>
  <si>
    <t>　延納に該当しない場合は上段の「全期又は第１期(初期)」の欄のみに表示され、延納</t>
    <rPh sb="29" eb="30">
      <t>ラン</t>
    </rPh>
    <rPh sb="33" eb="35">
      <t>ヒョウジ</t>
    </rPh>
    <phoneticPr fontId="2"/>
  </si>
  <si>
    <t>　「労働保険料」、「一般拠出金」、「納付額（合計額）」の３つの欄に金額が表示さ</t>
    <rPh sb="31" eb="32">
      <t>ラン</t>
    </rPh>
    <rPh sb="33" eb="35">
      <t>キンガク</t>
    </rPh>
    <rPh sb="36" eb="38">
      <t>ヒョウジ</t>
    </rPh>
    <phoneticPr fontId="2"/>
  </si>
  <si>
    <t>納　付　額
（合計額）</t>
    <rPh sb="0" eb="1">
      <t>オサム</t>
    </rPh>
    <rPh sb="2" eb="3">
      <t>ヅケ</t>
    </rPh>
    <rPh sb="4" eb="5">
      <t>ガク</t>
    </rPh>
    <rPh sb="7" eb="9">
      <t>ゴウケイ</t>
    </rPh>
    <rPh sb="9" eb="10">
      <t>ガク</t>
    </rPh>
    <phoneticPr fontId="2"/>
  </si>
  <si>
    <t>・「申告書記入イメージ」には表示されない「事業又は作業の種類」、事業主欄等を申告書に記入</t>
    <rPh sb="14" eb="16">
      <t>ヒョウジ</t>
    </rPh>
    <rPh sb="23" eb="24">
      <t>マタ</t>
    </rPh>
    <rPh sb="25" eb="27">
      <t>サギョウ</t>
    </rPh>
    <rPh sb="36" eb="37">
      <t>トウ</t>
    </rPh>
    <rPh sb="38" eb="41">
      <t>シンコクショ</t>
    </rPh>
    <phoneticPr fontId="2"/>
  </si>
  <si>
    <t>色のついた欄（７箇所）を入力・選択して下さい</t>
    <phoneticPr fontId="2"/>
  </si>
  <si>
    <t>①　労働局から申告書と共に送付された「労働保険 年度更新 申告書の書き方」を読む。</t>
    <rPh sb="2" eb="4">
      <t>ロウドウ</t>
    </rPh>
    <rPh sb="4" eb="5">
      <t>キョク</t>
    </rPh>
    <rPh sb="33" eb="34">
      <t>カ</t>
    </rPh>
    <rPh sb="35" eb="36">
      <t>カタ</t>
    </rPh>
    <rPh sb="38" eb="39">
      <t>ヨ</t>
    </rPh>
    <phoneticPr fontId="2"/>
  </si>
  <si>
    <t>※「０」が表示された場合は「０」を記入してください。</t>
    <rPh sb="5" eb="7">
      <t>ヒョウジ</t>
    </rPh>
    <rPh sb="10" eb="12">
      <t>バアイ</t>
    </rPh>
    <rPh sb="17" eb="19">
      <t>キニュウ</t>
    </rPh>
    <phoneticPr fontId="2"/>
  </si>
  <si>
    <t>青線内に表示された金額を申告書及び領収済通知書に転記してください。</t>
    <rPh sb="0" eb="1">
      <t>アオ</t>
    </rPh>
    <rPh sb="1" eb="2">
      <t>セン</t>
    </rPh>
    <rPh sb="2" eb="3">
      <t>ナイ</t>
    </rPh>
    <rPh sb="4" eb="6">
      <t>ヒョウジ</t>
    </rPh>
    <rPh sb="9" eb="11">
      <t>キンガク</t>
    </rPh>
    <rPh sb="12" eb="15">
      <t>シンコクショ</t>
    </rPh>
    <rPh sb="15" eb="16">
      <t>オヨ</t>
    </rPh>
    <rPh sb="17" eb="19">
      <t>リョウシュウ</t>
    </rPh>
    <rPh sb="19" eb="20">
      <t>ズ</t>
    </rPh>
    <rPh sb="20" eb="23">
      <t>ツウチショ</t>
    </rPh>
    <rPh sb="24" eb="26">
      <t>テンキ</t>
    </rPh>
    <phoneticPr fontId="2"/>
  </si>
  <si>
    <t>還付金の請求を</t>
    <phoneticPr fontId="2"/>
  </si>
  <si>
    <r>
      <t>ます。なお、「</t>
    </r>
    <r>
      <rPr>
        <sz val="11"/>
        <rFont val="Arial Unicode MS"/>
        <family val="3"/>
        <charset val="128"/>
      </rPr>
      <t>Ұ</t>
    </r>
    <r>
      <rPr>
        <sz val="11"/>
        <rFont val="HG丸ｺﾞｼｯｸM-PRO"/>
        <family val="3"/>
        <charset val="128"/>
      </rPr>
      <t>」マーク（「￥」マークの横線が一本の記号）は外字のため、表示さ</t>
    </r>
    <rPh sb="30" eb="32">
      <t>ガイジ</t>
    </rPh>
    <rPh sb="36" eb="38">
      <t>ヒョウジ</t>
    </rPh>
    <phoneticPr fontId="2"/>
  </si>
  <si>
    <t>・「申告書記入イメージ」を印書した物を申告書として提出することはできません。</t>
    <rPh sb="13" eb="14">
      <t>イン</t>
    </rPh>
    <rPh sb="14" eb="15">
      <t>ショ</t>
    </rPh>
    <rPh sb="17" eb="18">
      <t>モノ</t>
    </rPh>
    <rPh sb="19" eb="22">
      <t>シンコクショ</t>
    </rPh>
    <rPh sb="25" eb="27">
      <t>テイシュツ</t>
    </rPh>
    <phoneticPr fontId="2"/>
  </si>
  <si>
    <t>「申告書記入イメージ」に表示された数字等を申告書原本の該当欄に転記してください（電子申請</t>
    <rPh sb="12" eb="14">
      <t>ヒョウジ</t>
    </rPh>
    <rPh sb="17" eb="19">
      <t>スウジ</t>
    </rPh>
    <rPh sb="19" eb="20">
      <t>トウ</t>
    </rPh>
    <rPh sb="21" eb="24">
      <t>シンコクショ</t>
    </rPh>
    <rPh sb="24" eb="26">
      <t>ゲンポン</t>
    </rPh>
    <rPh sb="27" eb="29">
      <t>ガイトウ</t>
    </rPh>
    <rPh sb="29" eb="30">
      <t>ラン</t>
    </rPh>
    <rPh sb="31" eb="33">
      <t>テンキ</t>
    </rPh>
    <phoneticPr fontId="2"/>
  </si>
  <si>
    <t xml:space="preserve"> ※これを印刷して申告書とし
　 て提出することはできませ
　 ん。申告書に転記するため
　 にご利用ください。</t>
    <rPh sb="5" eb="7">
      <t>インサツ</t>
    </rPh>
    <rPh sb="9" eb="12">
      <t>シンコクショ</t>
    </rPh>
    <phoneticPr fontId="2"/>
  </si>
  <si>
    <t>　使用にあたっては、以下の注意事項をお守りください。</t>
    <rPh sb="1" eb="3">
      <t>シヨウ</t>
    </rPh>
    <rPh sb="10" eb="12">
      <t>イカ</t>
    </rPh>
    <rPh sb="13" eb="15">
      <t>チュウイ</t>
    </rPh>
    <rPh sb="15" eb="17">
      <t>ジコウ</t>
    </rPh>
    <rPh sb="19" eb="20">
      <t>マモ</t>
    </rPh>
    <phoneticPr fontId="2"/>
  </si>
  <si>
    <t>Ұ</t>
    <phoneticPr fontId="2"/>
  </si>
  <si>
    <t>千円</t>
    <rPh sb="0" eb="2">
      <t>センエン</t>
    </rPh>
    <phoneticPr fontId="66"/>
  </si>
  <si>
    <t>有　・　無</t>
    <rPh sb="0" eb="1">
      <t>ア</t>
    </rPh>
    <rPh sb="4" eb="5">
      <t>ナ</t>
    </rPh>
    <phoneticPr fontId="66"/>
  </si>
  <si>
    <t>一般拠出金</t>
    <rPh sb="0" eb="2">
      <t>イッパン</t>
    </rPh>
    <rPh sb="2" eb="5">
      <t>キョシュツキン</t>
    </rPh>
    <phoneticPr fontId="66"/>
  </si>
  <si>
    <t>氏　名</t>
    <rPh sb="0" eb="1">
      <t>シ</t>
    </rPh>
    <rPh sb="2" eb="3">
      <t>メイ</t>
    </rPh>
    <phoneticPr fontId="66"/>
  </si>
  <si>
    <t>雇用保険の資格</t>
    <rPh sb="0" eb="2">
      <t>コヨウ</t>
    </rPh>
    <rPh sb="2" eb="4">
      <t>ホケン</t>
    </rPh>
    <rPh sb="5" eb="7">
      <t>シカク</t>
    </rPh>
    <phoneticPr fontId="66"/>
  </si>
  <si>
    <t>役　職</t>
    <rPh sb="0" eb="1">
      <t>エキ</t>
    </rPh>
    <rPh sb="2" eb="3">
      <t>ショク</t>
    </rPh>
    <phoneticPr fontId="66"/>
  </si>
  <si>
    <t>役員で労働者扱いの詳細</t>
    <rPh sb="0" eb="2">
      <t>ヤクイン</t>
    </rPh>
    <rPh sb="3" eb="6">
      <t>ロウドウシャ</t>
    </rPh>
    <rPh sb="6" eb="7">
      <t>アツカ</t>
    </rPh>
    <rPh sb="9" eb="11">
      <t>ショウサイ</t>
    </rPh>
    <phoneticPr fontId="66"/>
  </si>
  <si>
    <t>備考</t>
    <rPh sb="0" eb="2">
      <t>ビコウ</t>
    </rPh>
    <phoneticPr fontId="66"/>
  </si>
  <si>
    <t>雇用保険
対象者分</t>
    <rPh sb="0" eb="2">
      <t>コヨウ</t>
    </rPh>
    <rPh sb="2" eb="4">
      <t>ホケン</t>
    </rPh>
    <rPh sb="5" eb="8">
      <t>タイショウシャ</t>
    </rPh>
    <rPh sb="8" eb="9">
      <t>ブン</t>
    </rPh>
    <phoneticPr fontId="66"/>
  </si>
  <si>
    <t>人</t>
    <rPh sb="0" eb="1">
      <t>ニン</t>
    </rPh>
    <phoneticPr fontId="66"/>
  </si>
  <si>
    <t>÷12＝</t>
    <phoneticPr fontId="66"/>
  </si>
  <si>
    <t>労災保険
対象者分</t>
    <rPh sb="0" eb="2">
      <t>ロウサイ</t>
    </rPh>
    <rPh sb="2" eb="4">
      <t>ホケン</t>
    </rPh>
    <rPh sb="5" eb="8">
      <t>タイショウシャ</t>
    </rPh>
    <rPh sb="8" eb="9">
      <t>ブン</t>
    </rPh>
    <phoneticPr fontId="66"/>
  </si>
  <si>
    <t>常時使用労働者数（労災保険対象者数）</t>
    <rPh sb="0" eb="2">
      <t>ジョウジ</t>
    </rPh>
    <rPh sb="2" eb="4">
      <t>シヨウ</t>
    </rPh>
    <rPh sb="4" eb="7">
      <t>ロウドウシャ</t>
    </rPh>
    <rPh sb="7" eb="8">
      <t>スウ</t>
    </rPh>
    <rPh sb="9" eb="11">
      <t>ロウサイ</t>
    </rPh>
    <rPh sb="11" eb="13">
      <t>ホケン</t>
    </rPh>
    <rPh sb="13" eb="15">
      <t>タイショウ</t>
    </rPh>
    <rPh sb="15" eb="16">
      <t>モノ</t>
    </rPh>
    <rPh sb="16" eb="17">
      <t>スウ</t>
    </rPh>
    <phoneticPr fontId="66"/>
  </si>
  <si>
    <t>雇用保険被保険者数</t>
    <rPh sb="0" eb="2">
      <t>コヨウ</t>
    </rPh>
    <rPh sb="2" eb="4">
      <t>ホケン</t>
    </rPh>
    <rPh sb="4" eb="8">
      <t>ヒホケンシャ</t>
    </rPh>
    <rPh sb="8" eb="9">
      <t>スウ</t>
    </rPh>
    <phoneticPr fontId="66"/>
  </si>
  <si>
    <t>合　　　計</t>
    <rPh sb="0" eb="1">
      <t>ゴウ</t>
    </rPh>
    <rPh sb="4" eb="5">
      <t>ケイ</t>
    </rPh>
    <phoneticPr fontId="66"/>
  </si>
  <si>
    <t>月</t>
    <rPh sb="0" eb="1">
      <t>ツキ</t>
    </rPh>
    <phoneticPr fontId="66"/>
  </si>
  <si>
    <t xml:space="preserve"> 実質的な役員報酬分を
 除きます。</t>
    <rPh sb="1" eb="4">
      <t>ジッシツテキ</t>
    </rPh>
    <rPh sb="5" eb="7">
      <t>ヤクイン</t>
    </rPh>
    <rPh sb="7" eb="9">
      <t>ホウシュウ</t>
    </rPh>
    <rPh sb="9" eb="10">
      <t>ブン</t>
    </rPh>
    <rPh sb="13" eb="14">
      <t>ノゾ</t>
    </rPh>
    <phoneticPr fontId="66"/>
  </si>
  <si>
    <t xml:space="preserve"> 常用労働者のほか、
 パート、アルバイトで
 雇用保険の資格のある
 人を含めます。</t>
    <rPh sb="1" eb="3">
      <t>ジョウヨウ</t>
    </rPh>
    <rPh sb="3" eb="6">
      <t>ロウドウシャ</t>
    </rPh>
    <rPh sb="24" eb="26">
      <t>コヨウ</t>
    </rPh>
    <rPh sb="26" eb="28">
      <t>ホケン</t>
    </rPh>
    <rPh sb="29" eb="31">
      <t>シカク</t>
    </rPh>
    <rPh sb="36" eb="37">
      <t>ヒト</t>
    </rPh>
    <rPh sb="38" eb="39">
      <t>フク</t>
    </rPh>
    <phoneticPr fontId="66"/>
  </si>
  <si>
    <t>雇　用　保　険　（　対　象　者　数　及　び　賃　金　）</t>
    <rPh sb="0" eb="1">
      <t>ヤトイ</t>
    </rPh>
    <rPh sb="2" eb="3">
      <t>ヨウ</t>
    </rPh>
    <rPh sb="4" eb="5">
      <t>タモツ</t>
    </rPh>
    <rPh sb="6" eb="7">
      <t>ケン</t>
    </rPh>
    <rPh sb="10" eb="11">
      <t>タイ</t>
    </rPh>
    <rPh sb="12" eb="13">
      <t>ゾウ</t>
    </rPh>
    <rPh sb="14" eb="15">
      <t>モノ</t>
    </rPh>
    <rPh sb="16" eb="17">
      <t>スウ</t>
    </rPh>
    <rPh sb="18" eb="19">
      <t>オヨ</t>
    </rPh>
    <rPh sb="22" eb="23">
      <t>チン</t>
    </rPh>
    <rPh sb="24" eb="25">
      <t>キン</t>
    </rPh>
    <phoneticPr fontId="66"/>
  </si>
  <si>
    <t>労災保険および一般拠出金（対象者数及び賃金）</t>
    <rPh sb="0" eb="2">
      <t>ロウサイ</t>
    </rPh>
    <rPh sb="2" eb="4">
      <t>ホケン</t>
    </rPh>
    <rPh sb="7" eb="9">
      <t>イッパン</t>
    </rPh>
    <rPh sb="9" eb="12">
      <t>キョシュツキン</t>
    </rPh>
    <rPh sb="13" eb="16">
      <t>タイショウシャ</t>
    </rPh>
    <rPh sb="16" eb="17">
      <t>スウ</t>
    </rPh>
    <rPh sb="17" eb="18">
      <t>オヨ</t>
    </rPh>
    <rPh sb="19" eb="21">
      <t>チンギン</t>
    </rPh>
    <phoneticPr fontId="66"/>
  </si>
  <si>
    <t>区分</t>
    <rPh sb="0" eb="2">
      <t>クブン</t>
    </rPh>
    <phoneticPr fontId="66"/>
  </si>
  <si>
    <t>名</t>
    <rPh sb="0" eb="1">
      <t>メイ</t>
    </rPh>
    <phoneticPr fontId="66"/>
  </si>
  <si>
    <t>出</t>
    <rPh sb="0" eb="1">
      <t>デ</t>
    </rPh>
    <phoneticPr fontId="66"/>
  </si>
  <si>
    <t>-</t>
    <phoneticPr fontId="66"/>
  </si>
  <si>
    <t>郵便番号</t>
    <rPh sb="0" eb="2">
      <t>ユウビン</t>
    </rPh>
    <rPh sb="2" eb="4">
      <t>バンゴウ</t>
    </rPh>
    <phoneticPr fontId="66"/>
  </si>
  <si>
    <t>事業の所在地</t>
    <rPh sb="0" eb="2">
      <t>ジギョウ</t>
    </rPh>
    <rPh sb="3" eb="6">
      <t>ショザイチ</t>
    </rPh>
    <phoneticPr fontId="66"/>
  </si>
  <si>
    <t>受</t>
    <rPh sb="0" eb="1">
      <t>ウ</t>
    </rPh>
    <phoneticPr fontId="66"/>
  </si>
  <si>
    <t>具体的な業務又は作業の内容</t>
    <rPh sb="0" eb="3">
      <t>グタイテキ</t>
    </rPh>
    <rPh sb="4" eb="6">
      <t>ギョウム</t>
    </rPh>
    <rPh sb="6" eb="7">
      <t>マタ</t>
    </rPh>
    <rPh sb="8" eb="10">
      <t>サギョウ</t>
    </rPh>
    <rPh sb="11" eb="13">
      <t>ナイヨウ</t>
    </rPh>
    <phoneticPr fontId="66"/>
  </si>
  <si>
    <t>電話</t>
    <rPh sb="0" eb="2">
      <t>デンワ</t>
    </rPh>
    <phoneticPr fontId="66"/>
  </si>
  <si>
    <t>事業の名称</t>
    <rPh sb="0" eb="2">
      <t>ジギョウ</t>
    </rPh>
    <rPh sb="3" eb="5">
      <t>メイショウ</t>
    </rPh>
    <phoneticPr fontId="66"/>
  </si>
  <si>
    <t>出向者の有無</t>
    <rPh sb="0" eb="3">
      <t>シュッコウシャ</t>
    </rPh>
    <rPh sb="4" eb="6">
      <t>ウム</t>
    </rPh>
    <phoneticPr fontId="66"/>
  </si>
  <si>
    <t>枝番号</t>
    <rPh sb="0" eb="1">
      <t>エダ</t>
    </rPh>
    <rPh sb="1" eb="3">
      <t>バンゴウ</t>
    </rPh>
    <phoneticPr fontId="66"/>
  </si>
  <si>
    <t>基幹番号</t>
    <rPh sb="0" eb="2">
      <t>キカン</t>
    </rPh>
    <rPh sb="2" eb="4">
      <t>バンゴウ</t>
    </rPh>
    <phoneticPr fontId="66"/>
  </si>
  <si>
    <t>管轄</t>
    <rPh sb="0" eb="2">
      <t>カンカツ</t>
    </rPh>
    <phoneticPr fontId="66"/>
  </si>
  <si>
    <t>所掌</t>
    <rPh sb="0" eb="2">
      <t>ショショウ</t>
    </rPh>
    <phoneticPr fontId="66"/>
  </si>
  <si>
    <t>府県</t>
    <rPh sb="0" eb="2">
      <t>フケン</t>
    </rPh>
    <phoneticPr fontId="66"/>
  </si>
  <si>
    <t>労働保険
番　　　号</t>
    <rPh sb="0" eb="2">
      <t>ロウドウ</t>
    </rPh>
    <rPh sb="2" eb="4">
      <t>ホケン</t>
    </rPh>
    <rPh sb="5" eb="6">
      <t>バン</t>
    </rPh>
    <rPh sb="9" eb="10">
      <t>ゴウ</t>
    </rPh>
    <phoneticPr fontId="66"/>
  </si>
  <si>
    <t>※概算・確定保険料・一般拠出金申告書（事業主控）と一緒に保管してください</t>
    <rPh sb="1" eb="3">
      <t>ガイサン</t>
    </rPh>
    <rPh sb="4" eb="6">
      <t>カクテイ</t>
    </rPh>
    <rPh sb="6" eb="9">
      <t>ホケンリョウ</t>
    </rPh>
    <rPh sb="10" eb="12">
      <t>イッパン</t>
    </rPh>
    <rPh sb="12" eb="15">
      <t>キョシュツキン</t>
    </rPh>
    <rPh sb="15" eb="18">
      <t>シンコクショ</t>
    </rPh>
    <rPh sb="19" eb="22">
      <t>ジギョウヌシ</t>
    </rPh>
    <rPh sb="22" eb="23">
      <t>ヒカ</t>
    </rPh>
    <rPh sb="25" eb="27">
      <t>イッショ</t>
    </rPh>
    <rPh sb="28" eb="30">
      <t>ホカン</t>
    </rPh>
    <phoneticPr fontId="66"/>
  </si>
  <si>
    <t>月</t>
    <rPh sb="0" eb="1">
      <t>ツキ</t>
    </rPh>
    <phoneticPr fontId="2"/>
  </si>
  <si>
    <t>年</t>
    <rPh sb="0" eb="1">
      <t>ネン</t>
    </rPh>
    <phoneticPr fontId="2"/>
  </si>
  <si>
    <t>賞与</t>
    <phoneticPr fontId="2"/>
  </si>
  <si>
    <t>注；黄色のセル以外は、修正しないこと。</t>
    <rPh sb="0" eb="1">
      <t>チュウ</t>
    </rPh>
    <rPh sb="2" eb="4">
      <t>キイロ</t>
    </rPh>
    <rPh sb="7" eb="9">
      <t>イガイ</t>
    </rPh>
    <rPh sb="11" eb="13">
      <t>シュウセイ</t>
    </rPh>
    <phoneticPr fontId="2"/>
  </si>
  <si>
    <t>◎年度更新対象年度設定表</t>
    <rPh sb="1" eb="3">
      <t>ネンド</t>
    </rPh>
    <rPh sb="3" eb="5">
      <t>コウシン</t>
    </rPh>
    <rPh sb="5" eb="7">
      <t>タイショウ</t>
    </rPh>
    <rPh sb="7" eb="9">
      <t>ネンド</t>
    </rPh>
    <rPh sb="9" eb="11">
      <t>セッテイ</t>
    </rPh>
    <rPh sb="11" eb="12">
      <t>ヒョウ</t>
    </rPh>
    <phoneticPr fontId="2"/>
  </si>
  <si>
    <t>年度更新申告書の作成対象年度を下表の黄色セルに西暦で設定する。</t>
    <rPh sb="0" eb="2">
      <t>ネンド</t>
    </rPh>
    <rPh sb="2" eb="4">
      <t>コウシン</t>
    </rPh>
    <rPh sb="4" eb="7">
      <t>シンコクショ</t>
    </rPh>
    <rPh sb="8" eb="10">
      <t>サクセイ</t>
    </rPh>
    <rPh sb="10" eb="12">
      <t>タイショウ</t>
    </rPh>
    <rPh sb="12" eb="14">
      <t>ネンド</t>
    </rPh>
    <rPh sb="26" eb="28">
      <t>セッテイ</t>
    </rPh>
    <phoneticPr fontId="2"/>
  </si>
  <si>
    <t>◎雇用保険料率表</t>
    <rPh sb="1" eb="3">
      <t>コヨウ</t>
    </rPh>
    <rPh sb="3" eb="6">
      <t>ホケンリョウ</t>
    </rPh>
    <rPh sb="6" eb="7">
      <t>リツ</t>
    </rPh>
    <rPh sb="7" eb="8">
      <t>ヒョウ</t>
    </rPh>
    <phoneticPr fontId="2"/>
  </si>
  <si>
    <t>事業の種類</t>
    <rPh sb="0" eb="2">
      <t>ジギョウ</t>
    </rPh>
    <rPh sb="3" eb="5">
      <t>シュルイ</t>
    </rPh>
    <phoneticPr fontId="2"/>
  </si>
  <si>
    <t>保険率(～/1000)</t>
    <rPh sb="0" eb="2">
      <t>ホケン</t>
    </rPh>
    <rPh sb="2" eb="3">
      <t>リツ</t>
    </rPh>
    <phoneticPr fontId="2"/>
  </si>
  <si>
    <t>確定</t>
    <rPh sb="0" eb="2">
      <t>カクテイ</t>
    </rPh>
    <phoneticPr fontId="2"/>
  </si>
  <si>
    <t>概算</t>
    <rPh sb="0" eb="2">
      <t>ガイサン</t>
    </rPh>
    <phoneticPr fontId="2"/>
  </si>
  <si>
    <t>一般の事業</t>
  </si>
  <si>
    <t>農林水産
清酒製造の事業</t>
    <phoneticPr fontId="2"/>
  </si>
  <si>
    <t>建設の事業</t>
    <rPh sb="0" eb="2">
      <t>ケンセツ</t>
    </rPh>
    <phoneticPr fontId="2"/>
  </si>
  <si>
    <t>を使用してください。</t>
  </si>
  <si>
    <r>
      <rPr>
        <sz val="11"/>
        <color indexed="8"/>
        <rFont val="HG丸ｺﾞｼｯｸM-PRO"/>
        <family val="3"/>
        <charset val="128"/>
      </rPr>
      <t>(2) 申告書記載額の計算に使用する</t>
    </r>
    <r>
      <rPr>
        <u/>
        <sz val="11"/>
        <color indexed="8"/>
        <rFont val="HG丸ｺﾞｼｯｸM-PRO"/>
        <family val="3"/>
        <charset val="128"/>
      </rPr>
      <t>「確定保険料・一般拠出金　算定基礎賃金集計表」が作成</t>
    </r>
    <rPh sb="4" eb="7">
      <t>シンコクショ</t>
    </rPh>
    <rPh sb="7" eb="9">
      <t>キサイ</t>
    </rPh>
    <rPh sb="9" eb="10">
      <t>ガク</t>
    </rPh>
    <rPh sb="11" eb="13">
      <t>ケイサン</t>
    </rPh>
    <rPh sb="14" eb="16">
      <t>シヨウ</t>
    </rPh>
    <rPh sb="42" eb="43">
      <t>サク</t>
    </rPh>
    <phoneticPr fontId="2"/>
  </si>
  <si>
    <t>○ 労災保険、雇用保険の両方とも申告する申告書の場合　</t>
    <rPh sb="2" eb="4">
      <t>ロウサイ</t>
    </rPh>
    <rPh sb="4" eb="6">
      <t>ホケン</t>
    </rPh>
    <rPh sb="7" eb="9">
      <t>コヨウ</t>
    </rPh>
    <rPh sb="9" eb="11">
      <t>ホケン</t>
    </rPh>
    <rPh sb="12" eb="14">
      <t>リョウホウ</t>
    </rPh>
    <rPh sb="16" eb="18">
      <t>シンコク</t>
    </rPh>
    <rPh sb="20" eb="23">
      <t>シンコクショ</t>
    </rPh>
    <rPh sb="24" eb="26">
      <t>バアイ</t>
    </rPh>
    <phoneticPr fontId="2"/>
  </si>
  <si>
    <t>○ 労災保険のみ申告する申告書の場合</t>
    <rPh sb="2" eb="4">
      <t>ロウサイ</t>
    </rPh>
    <rPh sb="4" eb="6">
      <t>ホケン</t>
    </rPh>
    <rPh sb="16" eb="18">
      <t>バアイ</t>
    </rPh>
    <phoneticPr fontId="2"/>
  </si>
  <si>
    <t>○ 雇用保険のみ申告する申告書の場合（労働保険番号が所掌３の事業場（申告書がふじ色））</t>
    <rPh sb="2" eb="4">
      <t>コヨウ</t>
    </rPh>
    <rPh sb="4" eb="6">
      <t>ホケン</t>
    </rPh>
    <rPh sb="16" eb="18">
      <t>バアイ</t>
    </rPh>
    <rPh sb="34" eb="37">
      <t>シンコクショ</t>
    </rPh>
    <rPh sb="40" eb="41">
      <t>イロ</t>
    </rPh>
    <phoneticPr fontId="2"/>
  </si>
  <si>
    <t>　　※　②「役員で労働者扱いの人」、③「臨時労働者」、⑥「今役員で雇用保険の資格のある</t>
    <rPh sb="15" eb="16">
      <t>ヒト</t>
    </rPh>
    <rPh sb="29" eb="30">
      <t>イマ</t>
    </rPh>
    <rPh sb="33" eb="35">
      <t>コヨウ</t>
    </rPh>
    <rPh sb="35" eb="37">
      <t>ホケン</t>
    </rPh>
    <rPh sb="38" eb="40">
      <t>シカク</t>
    </rPh>
    <phoneticPr fontId="2"/>
  </si>
  <si>
    <t>　出向者…他の事業場に出向している人数を入力します。</t>
    <rPh sb="1" eb="4">
      <t>シュッコウシャ</t>
    </rPh>
    <rPh sb="5" eb="6">
      <t>タ</t>
    </rPh>
    <rPh sb="7" eb="9">
      <t>ジギョウ</t>
    </rPh>
    <rPh sb="9" eb="10">
      <t>ジョウ</t>
    </rPh>
    <rPh sb="11" eb="13">
      <t>シュッコウ</t>
    </rPh>
    <rPh sb="17" eb="19">
      <t>ニンズウ</t>
    </rPh>
    <rPh sb="20" eb="22">
      <t>ニュウリョク</t>
    </rPh>
    <phoneticPr fontId="2"/>
  </si>
  <si>
    <t>　受入者…他の事業場から出向で受け入れている人数を入力します。</t>
    <rPh sb="1" eb="3">
      <t>ウケイレ</t>
    </rPh>
    <rPh sb="3" eb="4">
      <t>シャ</t>
    </rPh>
    <rPh sb="9" eb="10">
      <t>ジョウ</t>
    </rPh>
    <rPh sb="15" eb="16">
      <t>ウ</t>
    </rPh>
    <rPh sb="17" eb="18">
      <t>イ</t>
    </rPh>
    <phoneticPr fontId="2"/>
  </si>
  <si>
    <t>るすべての者（雇用保険の資格のある人を含めます）。</t>
    <rPh sb="12" eb="14">
      <t>シカク</t>
    </rPh>
    <rPh sb="17" eb="18">
      <t>ヒト</t>
    </rPh>
    <phoneticPr fontId="2"/>
  </si>
  <si>
    <t>　また、「②役員で労働者扱いの人」、「③臨時労働者」の人数を除きます。</t>
    <rPh sb="15" eb="16">
      <t>ヒト</t>
    </rPh>
    <rPh sb="27" eb="29">
      <t>ニンズウ</t>
    </rPh>
    <rPh sb="30" eb="31">
      <t>ノゾ</t>
    </rPh>
    <phoneticPr fontId="2"/>
  </si>
  <si>
    <t>　② 役員で労働者扱いの人（労災保険）</t>
    <rPh sb="12" eb="13">
      <t>ヒト</t>
    </rPh>
    <rPh sb="14" eb="16">
      <t>ロウサイ</t>
    </rPh>
    <rPh sb="16" eb="18">
      <t>ホケン</t>
    </rPh>
    <phoneticPr fontId="2"/>
  </si>
  <si>
    <t>　取締役会規則その他内部規定によって業務執行権を有すると認められる者は、「労働</t>
    <rPh sb="33" eb="34">
      <t>モノ</t>
    </rPh>
    <phoneticPr fontId="2"/>
  </si>
  <si>
    <t>　「事業の名称」、「電話」、「事業の所在地」、「郵便番号」</t>
    <rPh sb="10" eb="12">
      <t>デンワ</t>
    </rPh>
    <rPh sb="24" eb="26">
      <t>ユウビン</t>
    </rPh>
    <rPh sb="26" eb="28">
      <t>バンゴウ</t>
    </rPh>
    <phoneticPr fontId="2"/>
  </si>
  <si>
    <t>事業の内容（製品名、作業工程など）を具体的に入力します。</t>
    <rPh sb="0" eb="2">
      <t>ジギョウ</t>
    </rPh>
    <rPh sb="3" eb="5">
      <t>ナイヨウ</t>
    </rPh>
    <rPh sb="6" eb="8">
      <t>セイヒン</t>
    </rPh>
    <rPh sb="8" eb="9">
      <t>メイ</t>
    </rPh>
    <rPh sb="10" eb="12">
      <t>サギョウ</t>
    </rPh>
    <rPh sb="12" eb="14">
      <t>コウテイ</t>
    </rPh>
    <rPh sb="18" eb="21">
      <t>グタイテキ</t>
    </rPh>
    <rPh sb="22" eb="24">
      <t>ニュウリョク</t>
    </rPh>
    <phoneticPr fontId="2"/>
  </si>
  <si>
    <t>　労災保険又は雇用保険が適用される役員の氏名、役職等を入力します。</t>
    <rPh sb="5" eb="6">
      <t>マタ</t>
    </rPh>
    <rPh sb="20" eb="22">
      <t>シメイ</t>
    </rPh>
    <rPh sb="25" eb="26">
      <t>トウ</t>
    </rPh>
    <phoneticPr fontId="2"/>
  </si>
  <si>
    <t>・労災保険のみ申告を行う申告書の場合は、適用されている保険料率のみ入力してください。</t>
    <rPh sb="1" eb="3">
      <t>ロウサイ</t>
    </rPh>
    <rPh sb="3" eb="5">
      <t>ホケン</t>
    </rPh>
    <rPh sb="7" eb="9">
      <t>シンコク</t>
    </rPh>
    <rPh sb="10" eb="11">
      <t>オコナ</t>
    </rPh>
    <rPh sb="12" eb="15">
      <t>シンコクショ</t>
    </rPh>
    <rPh sb="16" eb="18">
      <t>バアイ</t>
    </rPh>
    <rPh sb="20" eb="22">
      <t>テキヨウ</t>
    </rPh>
    <rPh sb="27" eb="29">
      <t>ホケン</t>
    </rPh>
    <rPh sb="29" eb="30">
      <t>リョウ</t>
    </rPh>
    <rPh sb="30" eb="31">
      <t>リツ</t>
    </rPh>
    <rPh sb="33" eb="35">
      <t>ニュウリョク</t>
    </rPh>
    <phoneticPr fontId="2"/>
  </si>
  <si>
    <t>　また、労災保険のメリット制が適用されている場合は、メリット料率を入力してください。</t>
    <rPh sb="4" eb="6">
      <t>ロウサイ</t>
    </rPh>
    <rPh sb="6" eb="8">
      <t>ホケン</t>
    </rPh>
    <rPh sb="30" eb="32">
      <t>リョウリツ</t>
    </rPh>
    <rPh sb="33" eb="35">
      <t>ニュウリョク</t>
    </rPh>
    <phoneticPr fontId="2"/>
  </si>
  <si>
    <t>① 労災保険・雇用保険の両方を申告する申告書の場合…概算保険料（申告書の項２１）が</t>
    <rPh sb="2" eb="4">
      <t>ロウサイ</t>
    </rPh>
    <rPh sb="4" eb="6">
      <t>ホケン</t>
    </rPh>
    <rPh sb="7" eb="9">
      <t>コヨウ</t>
    </rPh>
    <rPh sb="9" eb="11">
      <t>ホケン</t>
    </rPh>
    <rPh sb="12" eb="14">
      <t>リョウホウ</t>
    </rPh>
    <rPh sb="15" eb="17">
      <t>シンコク</t>
    </rPh>
    <rPh sb="19" eb="22">
      <t>シンコクショ</t>
    </rPh>
    <rPh sb="23" eb="25">
      <t>バアイ</t>
    </rPh>
    <rPh sb="26" eb="28">
      <t>ガイサン</t>
    </rPh>
    <rPh sb="28" eb="31">
      <t>ホケンリョウ</t>
    </rPh>
    <rPh sb="32" eb="35">
      <t>シンコクショ</t>
    </rPh>
    <rPh sb="36" eb="37">
      <t>コウ</t>
    </rPh>
    <phoneticPr fontId="2"/>
  </si>
  <si>
    <r>
      <t>② 労災保険のみを申告する申告書の場合…概算保険料（申告書の項２１）が</t>
    </r>
    <r>
      <rPr>
        <sz val="11"/>
        <color indexed="10"/>
        <rFont val="HG丸ｺﾞｼｯｸM-PRO"/>
        <family val="3"/>
        <charset val="128"/>
      </rPr>
      <t>２０万円</t>
    </r>
    <r>
      <rPr>
        <sz val="11"/>
        <color indexed="12"/>
        <rFont val="HG丸ｺﾞｼｯｸM-PRO"/>
        <family val="3"/>
        <charset val="128"/>
      </rPr>
      <t>以上</t>
    </r>
    <rPh sb="9" eb="11">
      <t>シンコク</t>
    </rPh>
    <rPh sb="13" eb="16">
      <t>シンコクショ</t>
    </rPh>
    <rPh sb="26" eb="29">
      <t>シンコクショ</t>
    </rPh>
    <rPh sb="30" eb="31">
      <t>コウ</t>
    </rPh>
    <phoneticPr fontId="2"/>
  </si>
  <si>
    <r>
      <t xml:space="preserve"> 前年度と比較して著しく金額が異なっている等、おかしな点がないかを確認し、</t>
    </r>
    <r>
      <rPr>
        <u/>
        <sz val="11"/>
        <color indexed="10"/>
        <rFont val="HG丸ｺﾞｼｯｸM-PRO"/>
        <family val="3"/>
        <charset val="128"/>
      </rPr>
      <t>必ず検算してくださ</t>
    </r>
    <rPh sb="1" eb="4">
      <t>ゼンネンド</t>
    </rPh>
    <rPh sb="5" eb="7">
      <t>ヒカク</t>
    </rPh>
    <rPh sb="9" eb="10">
      <t>イチジル</t>
    </rPh>
    <rPh sb="12" eb="14">
      <t>キンガク</t>
    </rPh>
    <rPh sb="15" eb="16">
      <t>コト</t>
    </rPh>
    <rPh sb="21" eb="22">
      <t>トウ</t>
    </rPh>
    <rPh sb="27" eb="28">
      <t>テン</t>
    </rPh>
    <rPh sb="33" eb="35">
      <t>カクニン</t>
    </rPh>
    <rPh sb="37" eb="38">
      <t>カナラ</t>
    </rPh>
    <rPh sb="39" eb="41">
      <t>ケンザン</t>
    </rPh>
    <phoneticPr fontId="2"/>
  </si>
  <si>
    <t>　次の事業については、このツールによる計算は行えません（例示）。</t>
    <rPh sb="19" eb="21">
      <t>ケイサン</t>
    </rPh>
    <rPh sb="22" eb="23">
      <t>オコナ</t>
    </rPh>
    <rPh sb="28" eb="30">
      <t>レイジ</t>
    </rPh>
    <phoneticPr fontId="2"/>
  </si>
  <si>
    <r>
      <t>　</t>
    </r>
    <r>
      <rPr>
        <sz val="11"/>
        <color indexed="10"/>
        <rFont val="HG丸ｺﾞｼｯｸM-PRO"/>
        <family val="3"/>
        <charset val="128"/>
      </rPr>
      <t>確定保険料の算定基礎となる賃金総額が表示されます（確定保険料算定基礎額と</t>
    </r>
    <rPh sb="1" eb="3">
      <t>カクテイ</t>
    </rPh>
    <rPh sb="3" eb="6">
      <t>ホケンリョウ</t>
    </rPh>
    <rPh sb="7" eb="9">
      <t>サンテイ</t>
    </rPh>
    <rPh sb="9" eb="11">
      <t>キソ</t>
    </rPh>
    <rPh sb="14" eb="16">
      <t>チンギン</t>
    </rPh>
    <rPh sb="16" eb="18">
      <t>ソウガク</t>
    </rPh>
    <rPh sb="19" eb="21">
      <t>ヒョウジ</t>
    </rPh>
    <rPh sb="26" eb="28">
      <t>カクテイ</t>
    </rPh>
    <rPh sb="28" eb="31">
      <t>ホケンリョウ</t>
    </rPh>
    <rPh sb="31" eb="33">
      <t>サンテイ</t>
    </rPh>
    <rPh sb="33" eb="36">
      <t>キソガク</t>
    </rPh>
    <phoneticPr fontId="2"/>
  </si>
  <si>
    <t>　このツールは、主に一般の継続事業において「労働保険 概算・確定保険料 石綿健康被害救済法一般拠</t>
    <rPh sb="8" eb="9">
      <t>オモ</t>
    </rPh>
    <rPh sb="22" eb="24">
      <t>ロウドウ</t>
    </rPh>
    <rPh sb="24" eb="26">
      <t>ホケン</t>
    </rPh>
    <rPh sb="27" eb="29">
      <t>ガイサン</t>
    </rPh>
    <rPh sb="30" eb="32">
      <t>カクテイ</t>
    </rPh>
    <rPh sb="32" eb="35">
      <t>ホケンリョウ</t>
    </rPh>
    <rPh sb="36" eb="38">
      <t>イシワタ</t>
    </rPh>
    <rPh sb="38" eb="40">
      <t>ケンコウ</t>
    </rPh>
    <rPh sb="40" eb="42">
      <t>ヒガイ</t>
    </rPh>
    <rPh sb="42" eb="45">
      <t>キュウサイホウ</t>
    </rPh>
    <phoneticPr fontId="2"/>
  </si>
  <si>
    <r>
      <t>が、</t>
    </r>
    <r>
      <rPr>
        <u/>
        <sz val="11"/>
        <color indexed="10"/>
        <rFont val="HG丸ｺﾞｼｯｸM-PRO"/>
        <family val="3"/>
        <charset val="128"/>
      </rPr>
      <t>個々の動作環境に関する問い合わせには応じられません</t>
    </r>
    <r>
      <rPr>
        <sz val="11"/>
        <rFont val="HG丸ｺﾞｼｯｸM-PRO"/>
        <family val="3"/>
        <charset val="128"/>
      </rPr>
      <t>ので、あらかじめご了承願い</t>
    </r>
    <rPh sb="10" eb="11">
      <t>カン</t>
    </rPh>
    <rPh sb="36" eb="38">
      <t>リョウショウ</t>
    </rPh>
    <rPh sb="38" eb="39">
      <t>ネガ</t>
    </rPh>
    <phoneticPr fontId="2"/>
  </si>
  <si>
    <t>願います（以下、同様の仕様となっています。）。</t>
    <rPh sb="5" eb="7">
      <t>イカ</t>
    </rPh>
    <rPh sb="8" eb="10">
      <t>ドウヨウ</t>
    </rPh>
    <rPh sb="11" eb="13">
      <t>シヨウ</t>
    </rPh>
    <phoneticPr fontId="2"/>
  </si>
  <si>
    <t>(ﾆ)今期労働保険料
((ｲ)－(ﾛ)又は(ｲ)＋(ﾊ))</t>
    <rPh sb="3" eb="5">
      <t>コンキ</t>
    </rPh>
    <rPh sb="5" eb="6">
      <t>ロウ</t>
    </rPh>
    <rPh sb="6" eb="7">
      <t>ドウ</t>
    </rPh>
    <rPh sb="7" eb="9">
      <t>ホケン</t>
    </rPh>
    <rPh sb="9" eb="10">
      <t>リョウ</t>
    </rPh>
    <rPh sb="19" eb="20">
      <t>マタ</t>
    </rPh>
    <phoneticPr fontId="2"/>
  </si>
  <si>
    <t>(人)</t>
    <rPh sb="1" eb="2">
      <t>ヒト</t>
    </rPh>
    <phoneticPr fontId="2"/>
  </si>
  <si>
    <t>(円)</t>
    <rPh sb="1" eb="2">
      <t>エン</t>
    </rPh>
    <phoneticPr fontId="2"/>
  </si>
  <si>
    <t>(7) 合　計
（ (5)＋(6) ）</t>
    <rPh sb="4" eb="5">
      <t>ゴウ</t>
    </rPh>
    <rPh sb="6" eb="7">
      <t>ケイ</t>
    </rPh>
    <phoneticPr fontId="2"/>
  </si>
  <si>
    <t>　(5)
　常用労働者、パート、アル
　バイトで雇用保険の資格の
　ある人（日雇労働被保険者
　に支払った賃金を含む）</t>
    <rPh sb="6" eb="8">
      <t>ジョウヨウ</t>
    </rPh>
    <rPh sb="8" eb="11">
      <t>ロウドウシャ</t>
    </rPh>
    <rPh sb="24" eb="26">
      <t>コヨウ</t>
    </rPh>
    <rPh sb="26" eb="28">
      <t>ホケン</t>
    </rPh>
    <rPh sb="29" eb="31">
      <t>シカク</t>
    </rPh>
    <rPh sb="36" eb="37">
      <t>ヒト</t>
    </rPh>
    <rPh sb="38" eb="40">
      <t>ヒヤト</t>
    </rPh>
    <rPh sb="40" eb="42">
      <t>ロウドウ</t>
    </rPh>
    <rPh sb="42" eb="43">
      <t>ヒ</t>
    </rPh>
    <rPh sb="43" eb="45">
      <t>ホケン</t>
    </rPh>
    <rPh sb="45" eb="46">
      <t>シャ</t>
    </rPh>
    <rPh sb="49" eb="51">
      <t>シハラ</t>
    </rPh>
    <rPh sb="53" eb="55">
      <t>チンギン</t>
    </rPh>
    <rPh sb="56" eb="57">
      <t>フク</t>
    </rPh>
    <phoneticPr fontId="2"/>
  </si>
  <si>
    <t xml:space="preserve">　(6)
　今役員で雇用保険の資
　格のある人
</t>
    <rPh sb="6" eb="7">
      <t>イマ</t>
    </rPh>
    <rPh sb="7" eb="9">
      <t>ヤクイン</t>
    </rPh>
    <rPh sb="10" eb="12">
      <t>コヨウ</t>
    </rPh>
    <rPh sb="12" eb="14">
      <t>ホケン</t>
    </rPh>
    <rPh sb="15" eb="16">
      <t>シ</t>
    </rPh>
    <rPh sb="18" eb="19">
      <t>カク</t>
    </rPh>
    <rPh sb="22" eb="23">
      <t>ヒト</t>
    </rPh>
    <phoneticPr fontId="2"/>
  </si>
  <si>
    <t>(1) 常用労働者</t>
    <rPh sb="4" eb="6">
      <t>ジョウヨウ</t>
    </rPh>
    <rPh sb="6" eb="9">
      <t>ロウドウシャ</t>
    </rPh>
    <phoneticPr fontId="2"/>
  </si>
  <si>
    <t>(2) 役員で労働者扱いの人</t>
    <rPh sb="4" eb="6">
      <t>ヤクイン</t>
    </rPh>
    <rPh sb="7" eb="10">
      <t>ロウドウシャ</t>
    </rPh>
    <rPh sb="10" eb="11">
      <t>アツカ</t>
    </rPh>
    <rPh sb="13" eb="14">
      <t>ヒト</t>
    </rPh>
    <phoneticPr fontId="2"/>
  </si>
  <si>
    <t>(3) 臨時労働者</t>
    <rPh sb="4" eb="6">
      <t>リンジ</t>
    </rPh>
    <rPh sb="6" eb="9">
      <t>ロウドウシャ</t>
    </rPh>
    <phoneticPr fontId="2"/>
  </si>
  <si>
    <t>(4) 合　計 ( (1)＋(2)＋(3) )</t>
    <rPh sb="4" eb="5">
      <t>ゴウ</t>
    </rPh>
    <rPh sb="6" eb="7">
      <t>ケイ</t>
    </rPh>
    <phoneticPr fontId="2"/>
  </si>
  <si>
    <t xml:space="preserve"> (1)(2)以外の全ての労働者
（パート、アルバイトで
雇用保険の資格のない人）
を記入してください。</t>
    <rPh sb="7" eb="9">
      <t>イガイ</t>
    </rPh>
    <rPh sb="10" eb="11">
      <t>スベ</t>
    </rPh>
    <rPh sb="13" eb="16">
      <t>ロウドウシャ</t>
    </rPh>
    <rPh sb="29" eb="31">
      <t>コヨウ</t>
    </rPh>
    <rPh sb="31" eb="33">
      <t>ホケン</t>
    </rPh>
    <rPh sb="34" eb="36">
      <t>シカク</t>
    </rPh>
    <rPh sb="39" eb="40">
      <t>ヒト</t>
    </rPh>
    <rPh sb="43" eb="45">
      <t>キニュウ</t>
    </rPh>
    <phoneticPr fontId="2"/>
  </si>
  <si>
    <t>(9)の合計人数</t>
    <rPh sb="4" eb="6">
      <t>ゴウケイ</t>
    </rPh>
    <rPh sb="6" eb="8">
      <t>ニンズウ</t>
    </rPh>
    <phoneticPr fontId="2"/>
  </si>
  <si>
    <t>申告書④欄 に転記</t>
    <rPh sb="0" eb="3">
      <t>シンコクショ</t>
    </rPh>
    <rPh sb="4" eb="5">
      <t>ラン</t>
    </rPh>
    <rPh sb="7" eb="9">
      <t>テンキ</t>
    </rPh>
    <phoneticPr fontId="2"/>
  </si>
  <si>
    <t>(11)の合計人数</t>
    <rPh sb="5" eb="7">
      <t>ゴウケイ</t>
    </rPh>
    <rPh sb="7" eb="9">
      <t>ニンズウ</t>
    </rPh>
    <phoneticPr fontId="2"/>
  </si>
  <si>
    <t>申告書⑤ 欄へ転記</t>
    <rPh sb="0" eb="3">
      <t>シンコクショ</t>
    </rPh>
    <rPh sb="5" eb="6">
      <t>ラン</t>
    </rPh>
    <rPh sb="7" eb="9">
      <t>テンキ</t>
    </rPh>
    <phoneticPr fontId="2"/>
  </si>
  <si>
    <t xml:space="preserve"> (10)の合計額の千円未満
 を切り捨てた額</t>
    <rPh sb="6" eb="8">
      <t>ゴウケイ</t>
    </rPh>
    <rPh sb="8" eb="9">
      <t>ガク</t>
    </rPh>
    <rPh sb="10" eb="11">
      <t>セン</t>
    </rPh>
    <rPh sb="11" eb="14">
      <t>エンミマン</t>
    </rPh>
    <rPh sb="17" eb="18">
      <t>キ</t>
    </rPh>
    <rPh sb="19" eb="20">
      <t>ス</t>
    </rPh>
    <rPh sb="22" eb="23">
      <t>ガク</t>
    </rPh>
    <phoneticPr fontId="2"/>
  </si>
  <si>
    <t>申告書⑧欄（ロ） へ転記</t>
    <rPh sb="0" eb="3">
      <t>シンコクショ</t>
    </rPh>
    <rPh sb="4" eb="5">
      <t>ラン</t>
    </rPh>
    <rPh sb="10" eb="12">
      <t>テンキ</t>
    </rPh>
    <phoneticPr fontId="2"/>
  </si>
  <si>
    <t>(10)の合計額の千円未満
を切り捨てた額</t>
    <rPh sb="5" eb="7">
      <t>ゴウケイ</t>
    </rPh>
    <rPh sb="7" eb="8">
      <t>ガク</t>
    </rPh>
    <rPh sb="9" eb="10">
      <t>セン</t>
    </rPh>
    <rPh sb="10" eb="13">
      <t>エンミマン</t>
    </rPh>
    <rPh sb="15" eb="16">
      <t>キ</t>
    </rPh>
    <rPh sb="17" eb="18">
      <t>ス</t>
    </rPh>
    <rPh sb="20" eb="21">
      <t>ガク</t>
    </rPh>
    <phoneticPr fontId="2"/>
  </si>
  <si>
    <t>申告書⑧欄（へ） へ転記</t>
    <rPh sb="0" eb="3">
      <t>シンコクショ</t>
    </rPh>
    <rPh sb="4" eb="5">
      <t>ラン</t>
    </rPh>
    <rPh sb="10" eb="12">
      <t>テンキ</t>
    </rPh>
    <phoneticPr fontId="2"/>
  </si>
  <si>
    <t>※検算有無区分</t>
    <rPh sb="1" eb="3">
      <t>ケンザン</t>
    </rPh>
    <rPh sb="3" eb="5">
      <t>ウム</t>
    </rPh>
    <rPh sb="5" eb="7">
      <t>クブン</t>
    </rPh>
    <phoneticPr fontId="2"/>
  </si>
  <si>
    <t>※算調対象区分</t>
    <rPh sb="1" eb="3">
      <t>サンチョウ</t>
    </rPh>
    <rPh sb="3" eb="5">
      <t>タイショウ</t>
    </rPh>
    <rPh sb="5" eb="7">
      <t>クブン</t>
    </rPh>
    <phoneticPr fontId="2"/>
  </si>
  <si>
    <t>※データ指示コード</t>
    <rPh sb="4" eb="6">
      <t>シジ</t>
    </rPh>
    <phoneticPr fontId="2"/>
  </si>
  <si>
    <t>※再入力区分</t>
    <rPh sb="1" eb="2">
      <t>サイ</t>
    </rPh>
    <rPh sb="2" eb="4">
      <t>ニュウリョク</t>
    </rPh>
    <rPh sb="4" eb="6">
      <t>クブン</t>
    </rPh>
    <phoneticPr fontId="2"/>
  </si>
  <si>
    <t>※修正項目</t>
    <rPh sb="1" eb="3">
      <t>シュウセイ</t>
    </rPh>
    <rPh sb="3" eb="5">
      <t>コウモク</t>
    </rPh>
    <phoneticPr fontId="2"/>
  </si>
  <si>
    <t>円</t>
    <phoneticPr fontId="2"/>
  </si>
  <si>
    <t>円</t>
    <phoneticPr fontId="2"/>
  </si>
  <si>
    <r>
      <t>(ﾍ)一般拠出金額
(⑩の(ﾍ)-22の(ﾎ))</t>
    </r>
    <r>
      <rPr>
        <sz val="8"/>
        <color indexed="10"/>
        <rFont val="ＭＳ Ｐ明朝"/>
        <family val="1"/>
        <charset val="128"/>
      </rPr>
      <t>(注2)</t>
    </r>
    <phoneticPr fontId="2"/>
  </si>
  <si>
    <t>保険関係成立年月日</t>
    <rPh sb="0" eb="2">
      <t>ホケン</t>
    </rPh>
    <rPh sb="2" eb="4">
      <t>カンケイ</t>
    </rPh>
    <rPh sb="4" eb="6">
      <t>セイリツ</t>
    </rPh>
    <rPh sb="6" eb="9">
      <t>ネンガッピ</t>
    </rPh>
    <phoneticPr fontId="2"/>
  </si>
  <si>
    <t>事業廃止等理由</t>
    <rPh sb="5" eb="7">
      <t>リユウ</t>
    </rPh>
    <phoneticPr fontId="2"/>
  </si>
  <si>
    <t>1：労働保険料
のみに充当
2：一般拠出金
のみに充当
3：労働保険料
及び一般拠
出金に充当</t>
    <phoneticPr fontId="2"/>
  </si>
  <si>
    <t>充当意思</t>
    <rPh sb="0" eb="2">
      <t>ジュウトウ</t>
    </rPh>
    <rPh sb="2" eb="4">
      <t>イシ</t>
    </rPh>
    <phoneticPr fontId="2"/>
  </si>
  <si>
    <t>期別納付額表示</t>
    <rPh sb="0" eb="1">
      <t>キ</t>
    </rPh>
    <rPh sb="1" eb="2">
      <t>ベツ</t>
    </rPh>
    <rPh sb="2" eb="4">
      <t>ノウフ</t>
    </rPh>
    <rPh sb="4" eb="5">
      <t>ガク</t>
    </rPh>
    <rPh sb="5" eb="7">
      <t>ヒョウジ</t>
    </rPh>
    <phoneticPr fontId="2"/>
  </si>
  <si>
    <t>一般拠出金充当額</t>
    <rPh sb="5" eb="7">
      <t>ジュウトウ</t>
    </rPh>
    <rPh sb="7" eb="8">
      <t>ガク</t>
    </rPh>
    <phoneticPr fontId="2"/>
  </si>
  <si>
    <t>⑳差引額：充当額</t>
    <rPh sb="5" eb="7">
      <t>ジュウトウ</t>
    </rPh>
    <rPh sb="7" eb="8">
      <t>ガク</t>
    </rPh>
    <phoneticPr fontId="2"/>
  </si>
  <si>
    <t>⑳差引額：還付額</t>
    <rPh sb="5" eb="7">
      <t>カンプ</t>
    </rPh>
    <rPh sb="7" eb="8">
      <t>ガク</t>
    </rPh>
    <phoneticPr fontId="2"/>
  </si>
  <si>
    <t>⑳差引額：不足額</t>
    <rPh sb="5" eb="7">
      <t>フソク</t>
    </rPh>
    <rPh sb="7" eb="8">
      <t>ガク</t>
    </rPh>
    <phoneticPr fontId="2"/>
  </si>
  <si>
    <t>１．還付請求：行わない、充当額発生、充当意思：１(労働保険料のみに充当)</t>
    <rPh sb="2" eb="4">
      <t>カンプ</t>
    </rPh>
    <rPh sb="4" eb="6">
      <t>セイキュウ</t>
    </rPh>
    <rPh sb="7" eb="8">
      <t>オコナ</t>
    </rPh>
    <rPh sb="12" eb="14">
      <t>ジュウトウ</t>
    </rPh>
    <rPh sb="14" eb="15">
      <t>ガク</t>
    </rPh>
    <rPh sb="15" eb="17">
      <t>ハッセイ</t>
    </rPh>
    <rPh sb="18" eb="20">
      <t>ジュウトウ</t>
    </rPh>
    <rPh sb="20" eb="22">
      <t>イシ</t>
    </rPh>
    <rPh sb="25" eb="27">
      <t>ロウドウ</t>
    </rPh>
    <rPh sb="27" eb="30">
      <t>ホケンリョウ</t>
    </rPh>
    <rPh sb="33" eb="35">
      <t>ジュウトウ</t>
    </rPh>
    <phoneticPr fontId="2"/>
  </si>
  <si>
    <t>２．還付請求：行わない、充当額発生、充当意思：２(一般拠出金のみに充当)</t>
    <rPh sb="2" eb="4">
      <t>カンプ</t>
    </rPh>
    <rPh sb="4" eb="6">
      <t>セイキュウ</t>
    </rPh>
    <rPh sb="7" eb="8">
      <t>オコナ</t>
    </rPh>
    <rPh sb="12" eb="14">
      <t>ジュウトウ</t>
    </rPh>
    <rPh sb="14" eb="15">
      <t>ガク</t>
    </rPh>
    <rPh sb="15" eb="17">
      <t>ハッセイ</t>
    </rPh>
    <rPh sb="18" eb="20">
      <t>ジュウトウ</t>
    </rPh>
    <rPh sb="20" eb="22">
      <t>イシ</t>
    </rPh>
    <rPh sb="25" eb="27">
      <t>イッパン</t>
    </rPh>
    <rPh sb="27" eb="30">
      <t>キョシュツキン</t>
    </rPh>
    <rPh sb="33" eb="35">
      <t>ジュウトウ</t>
    </rPh>
    <phoneticPr fontId="2"/>
  </si>
  <si>
    <t>３．還付請求：行わない、充当額発生、充当意思：３(労働保険料及び一般拠出金に充当)</t>
    <rPh sb="2" eb="4">
      <t>カンプ</t>
    </rPh>
    <rPh sb="4" eb="6">
      <t>セイキュウ</t>
    </rPh>
    <rPh sb="7" eb="8">
      <t>オコナ</t>
    </rPh>
    <rPh sb="12" eb="14">
      <t>ジュウトウ</t>
    </rPh>
    <rPh sb="14" eb="15">
      <t>ガク</t>
    </rPh>
    <rPh sb="15" eb="17">
      <t>ハッセイ</t>
    </rPh>
    <rPh sb="18" eb="20">
      <t>ジュウトウ</t>
    </rPh>
    <rPh sb="20" eb="22">
      <t>イシ</t>
    </rPh>
    <rPh sb="25" eb="27">
      <t>ロウドウ</t>
    </rPh>
    <rPh sb="27" eb="30">
      <t>ホケンリョウ</t>
    </rPh>
    <rPh sb="30" eb="31">
      <t>オヨ</t>
    </rPh>
    <rPh sb="32" eb="34">
      <t>イッパン</t>
    </rPh>
    <rPh sb="34" eb="37">
      <t>キョシュツキン</t>
    </rPh>
    <rPh sb="38" eb="40">
      <t>ジュウトウ</t>
    </rPh>
    <phoneticPr fontId="2"/>
  </si>
  <si>
    <t>（１）還付請求：行わない、充当額発生、充当意思：なし</t>
    <phoneticPr fontId="2"/>
  </si>
  <si>
    <t>４．その他</t>
    <rPh sb="4" eb="5">
      <t>タ</t>
    </rPh>
    <phoneticPr fontId="2"/>
  </si>
  <si>
    <t>（２）還付請求：行う、還付額発生</t>
    <rPh sb="3" eb="5">
      <t>カンプ</t>
    </rPh>
    <rPh sb="5" eb="7">
      <t>セイキュウ</t>
    </rPh>
    <rPh sb="8" eb="9">
      <t>オコナ</t>
    </rPh>
    <rPh sb="11" eb="13">
      <t>カンプ</t>
    </rPh>
    <rPh sb="13" eb="14">
      <t>ガク</t>
    </rPh>
    <rPh sb="14" eb="16">
      <t>ハッセイ</t>
    </rPh>
    <phoneticPr fontId="2"/>
  </si>
  <si>
    <t>（３）還付請求：行わない、不足額発生</t>
    <rPh sb="3" eb="5">
      <t>カンプ</t>
    </rPh>
    <rPh sb="5" eb="7">
      <t>セイキュウ</t>
    </rPh>
    <rPh sb="8" eb="9">
      <t>オコナ</t>
    </rPh>
    <rPh sb="13" eb="15">
      <t>フソク</t>
    </rPh>
    <rPh sb="15" eb="16">
      <t>ガク</t>
    </rPh>
    <rPh sb="16" eb="18">
      <t>ハッセイ</t>
    </rPh>
    <phoneticPr fontId="2"/>
  </si>
  <si>
    <t>（４）還付請求：行う、不足額発生</t>
    <rPh sb="3" eb="5">
      <t>カンプ</t>
    </rPh>
    <rPh sb="5" eb="7">
      <t>セイキュウ</t>
    </rPh>
    <rPh sb="8" eb="9">
      <t>オコナ</t>
    </rPh>
    <rPh sb="11" eb="13">
      <t>フソク</t>
    </rPh>
    <rPh sb="13" eb="14">
      <t>ガク</t>
    </rPh>
    <rPh sb="14" eb="16">
      <t>ハッセイ</t>
    </rPh>
    <phoneticPr fontId="2"/>
  </si>
  <si>
    <t>行わない</t>
    <rPh sb="0" eb="1">
      <t>オコナ</t>
    </rPh>
    <phoneticPr fontId="2"/>
  </si>
  <si>
    <t>行う</t>
    <rPh sb="0" eb="1">
      <t>オコナ</t>
    </rPh>
    <phoneticPr fontId="2"/>
  </si>
  <si>
    <t>還付</t>
    <rPh sb="0" eb="2">
      <t>カンプ</t>
    </rPh>
    <phoneticPr fontId="2"/>
  </si>
  <si>
    <r>
      <t>（ハ） 氏　　名</t>
    </r>
    <r>
      <rPr>
        <sz val="7"/>
        <rFont val="ＭＳ Ｐ明朝"/>
        <family val="1"/>
        <charset val="128"/>
      </rPr>
      <t xml:space="preserve">
法人のときは
代表者の氏名</t>
    </r>
    <rPh sb="4" eb="5">
      <t>シ</t>
    </rPh>
    <rPh sb="16" eb="19">
      <t>ダイヒョウシャ</t>
    </rPh>
    <rPh sb="20" eb="22">
      <t>シメイ</t>
    </rPh>
    <phoneticPr fontId="2"/>
  </si>
  <si>
    <t>(ﾄ)今期納付額((ﾆ)＋(ﾍ))</t>
    <rPh sb="3" eb="5">
      <t>コンキ</t>
    </rPh>
    <rPh sb="5" eb="7">
      <t>ノウフ</t>
    </rPh>
    <rPh sb="7" eb="8">
      <t>ガク</t>
    </rPh>
    <phoneticPr fontId="2"/>
  </si>
  <si>
    <t>⑧ 保険料・一般拠出金算定基礎額</t>
    <rPh sb="2" eb="4">
      <t>ホケン</t>
    </rPh>
    <rPh sb="4" eb="5">
      <t>リョウ</t>
    </rPh>
    <rPh sb="8" eb="11">
      <t>キョシュツキン</t>
    </rPh>
    <rPh sb="11" eb="13">
      <t>サンテイ</t>
    </rPh>
    <rPh sb="13" eb="15">
      <t>キソ</t>
    </rPh>
    <rPh sb="15" eb="16">
      <t>ガク</t>
    </rPh>
    <phoneticPr fontId="2"/>
  </si>
  <si>
    <t>⑨保険料・一般拠出金率</t>
    <rPh sb="1" eb="3">
      <t>ホケン</t>
    </rPh>
    <rPh sb="3" eb="4">
      <t>リョウ</t>
    </rPh>
    <rPh sb="7" eb="10">
      <t>キョシュツキン</t>
    </rPh>
    <rPh sb="10" eb="11">
      <t>リツ</t>
    </rPh>
    <phoneticPr fontId="2"/>
  </si>
  <si>
    <t>労働保険料</t>
    <rPh sb="0" eb="1">
      <t>ロウ</t>
    </rPh>
    <rPh sb="1" eb="2">
      <t>ドウ</t>
    </rPh>
    <rPh sb="2" eb="4">
      <t>ホケン</t>
    </rPh>
    <rPh sb="4" eb="5">
      <t>リョウ</t>
    </rPh>
    <phoneticPr fontId="2"/>
  </si>
  <si>
    <t>⑭ 概算・増加概算保険料額　（⑫×⑬）</t>
    <rPh sb="2" eb="4">
      <t>ガイサン</t>
    </rPh>
    <rPh sb="9" eb="11">
      <t>ホケン</t>
    </rPh>
    <rPh sb="11" eb="12">
      <t>リョウ</t>
    </rPh>
    <rPh sb="12" eb="13">
      <t>ガク</t>
    </rPh>
    <phoneticPr fontId="2"/>
  </si>
  <si>
    <t>(ﾙ)概算保険料額
(⑭(ｲ)÷⑰)</t>
    <phoneticPr fontId="2"/>
  </si>
  <si>
    <t>(ﾛ)労働保険料充当額
(⑳の(ｲ)(労働保険料分のみ))</t>
    <rPh sb="3" eb="5">
      <t>ロウドウ</t>
    </rPh>
    <rPh sb="5" eb="8">
      <t>ホケンリョウ</t>
    </rPh>
    <rPh sb="8" eb="10">
      <t>ジュウトウ</t>
    </rPh>
    <rPh sb="10" eb="11">
      <t>ガク</t>
    </rPh>
    <rPh sb="24" eb="25">
      <t>ブン</t>
    </rPh>
    <phoneticPr fontId="2"/>
  </si>
  <si>
    <r>
      <t xml:space="preserve">(ﾘ)労働保険料充当額
(⑳の(ｲ)－ </t>
    </r>
    <r>
      <rPr>
        <sz val="6"/>
        <rFont val="ＭＳ Ｐ明朝"/>
        <family val="1"/>
        <charset val="128"/>
      </rPr>
      <t xml:space="preserve">22 </t>
    </r>
    <r>
      <rPr>
        <sz val="8"/>
        <rFont val="ＭＳ Ｐ明朝"/>
        <family val="1"/>
        <charset val="128"/>
      </rPr>
      <t>の(ﾛ))</t>
    </r>
    <rPh sb="8" eb="10">
      <t>ジュウトウ</t>
    </rPh>
    <rPh sb="10" eb="11">
      <t>ガク</t>
    </rPh>
    <phoneticPr fontId="2"/>
  </si>
  <si>
    <t>(1)廃止 (2)委託
(3)個別 (4)労働者なし
(5)その他</t>
    <phoneticPr fontId="2"/>
  </si>
  <si>
    <t>（全期又は1期）</t>
    <rPh sb="1" eb="3">
      <t>ゼンキ</t>
    </rPh>
    <rPh sb="3" eb="4">
      <t>マタ</t>
    </rPh>
    <rPh sb="6" eb="7">
      <t>キ</t>
    </rPh>
    <phoneticPr fontId="2"/>
  </si>
  <si>
    <t>⑯事業主の電話番号（変更のある場合記入）</t>
    <rPh sb="1" eb="4">
      <t>ジギョウヌシ</t>
    </rPh>
    <rPh sb="5" eb="7">
      <t>デンワ</t>
    </rPh>
    <rPh sb="7" eb="9">
      <t>バンゴウ</t>
    </rPh>
    <rPh sb="10" eb="12">
      <t>ヘンコウ</t>
    </rPh>
    <rPh sb="15" eb="17">
      <t>バアイ</t>
    </rPh>
    <rPh sb="17" eb="19">
      <t>キニュウ</t>
    </rPh>
    <phoneticPr fontId="2"/>
  </si>
  <si>
    <t>認決
区分</t>
    <rPh sb="0" eb="1">
      <t>ニン</t>
    </rPh>
    <rPh sb="1" eb="2">
      <t>ケツ</t>
    </rPh>
    <rPh sb="3" eb="5">
      <t>クブン</t>
    </rPh>
    <phoneticPr fontId="2"/>
  </si>
  <si>
    <t>(ﾇ)第2期納付額
((ﾁ)－(ﾘ))</t>
    <rPh sb="3" eb="4">
      <t>ダイ</t>
    </rPh>
    <rPh sb="5" eb="6">
      <t>キ</t>
    </rPh>
    <rPh sb="6" eb="8">
      <t>ノウフ</t>
    </rPh>
    <rPh sb="8" eb="9">
      <t>ガク</t>
    </rPh>
    <phoneticPr fontId="2"/>
  </si>
  <si>
    <t>(ﾜ)第3期納付額
((ﾙ)－(ｦ))</t>
    <rPh sb="3" eb="4">
      <t>ダイ</t>
    </rPh>
    <rPh sb="5" eb="6">
      <t>キ</t>
    </rPh>
    <rPh sb="6" eb="8">
      <t>ノウフ</t>
    </rPh>
    <rPh sb="8" eb="9">
      <t>ガク</t>
    </rPh>
    <phoneticPr fontId="2"/>
  </si>
  <si>
    <t>保険料収入及び
一般拠出金収入</t>
    <rPh sb="0" eb="3">
      <t>ホケンリョウ</t>
    </rPh>
    <rPh sb="3" eb="5">
      <t>シュウニュウ</t>
    </rPh>
    <rPh sb="5" eb="6">
      <t>オヨ</t>
    </rPh>
    <rPh sb="8" eb="10">
      <t>イッパン</t>
    </rPh>
    <rPh sb="10" eb="13">
      <t>キョシュツキン</t>
    </rPh>
    <rPh sb="13" eb="15">
      <t>シュウニュウ</t>
    </rPh>
    <phoneticPr fontId="2"/>
  </si>
  <si>
    <t>日本銀行（本店・支店・代理店又は歳入代理店）、所轄都道府県労働局、所轄労働基準監督署</t>
    <rPh sb="0" eb="2">
      <t>ニホン</t>
    </rPh>
    <rPh sb="2" eb="4">
      <t>ギンコウ</t>
    </rPh>
    <rPh sb="5" eb="7">
      <t>ホンテン</t>
    </rPh>
    <rPh sb="8" eb="10">
      <t>シテン</t>
    </rPh>
    <rPh sb="11" eb="14">
      <t>ダイリテン</t>
    </rPh>
    <rPh sb="14" eb="15">
      <t>マタ</t>
    </rPh>
    <rPh sb="16" eb="18">
      <t>サイニュウ</t>
    </rPh>
    <rPh sb="18" eb="21">
      <t>ダイリテン</t>
    </rPh>
    <rPh sb="23" eb="25">
      <t>ショカツ</t>
    </rPh>
    <rPh sb="25" eb="29">
      <t>トドウフケン</t>
    </rPh>
    <rPh sb="29" eb="32">
      <t>ロウドウキョク</t>
    </rPh>
    <phoneticPr fontId="2"/>
  </si>
  <si>
    <t>(6)計算結果の確認</t>
    <rPh sb="3" eb="5">
      <t>ケイサン</t>
    </rPh>
    <rPh sb="5" eb="7">
      <t>ケッカ</t>
    </rPh>
    <rPh sb="8" eb="10">
      <t>カクニン</t>
    </rPh>
    <phoneticPr fontId="2"/>
  </si>
  <si>
    <t>(5)充当意思の入力</t>
    <rPh sb="3" eb="5">
      <t>ジュウトウ</t>
    </rPh>
    <rPh sb="5" eb="7">
      <t>イシ</t>
    </rPh>
    <rPh sb="8" eb="10">
      <t>ニュウリョク</t>
    </rPh>
    <phoneticPr fontId="2"/>
  </si>
  <si>
    <t>延納（３回に分割して納付）することができます。</t>
    <phoneticPr fontId="2"/>
  </si>
  <si>
    <t>「⑨保険料・一般拠出金率」の（ロ）及び（ホ）、「⑬保険料率」の（ロ）及び（ホ）に、申告書に</t>
    <rPh sb="2" eb="5">
      <t>ホケンリョウ</t>
    </rPh>
    <rPh sb="6" eb="8">
      <t>イッパン</t>
    </rPh>
    <rPh sb="8" eb="11">
      <t>キョシュツキン</t>
    </rPh>
    <rPh sb="11" eb="12">
      <t>リツ</t>
    </rPh>
    <rPh sb="17" eb="18">
      <t>オヨ</t>
    </rPh>
    <rPh sb="25" eb="28">
      <t>ホケンリョウ</t>
    </rPh>
    <rPh sb="28" eb="29">
      <t>リツ</t>
    </rPh>
    <rPh sb="41" eb="44">
      <t>シンコクショ</t>
    </rPh>
    <phoneticPr fontId="2"/>
  </si>
  <si>
    <t>　　また、転記誤りはありませんでしょうか？</t>
    <phoneticPr fontId="2"/>
  </si>
  <si>
    <t>　　また、その逆は大丈夫でしょうか？</t>
    <phoneticPr fontId="2"/>
  </si>
  <si>
    <t>　・労働者数が入力されている欄は賃金額が入力されていますか？</t>
    <phoneticPr fontId="2"/>
  </si>
  <si>
    <t>②　入力に誤りはないかチェックする。</t>
    <phoneticPr fontId="2"/>
  </si>
  <si>
    <t xml:space="preserve">　「備考」 </t>
    <phoneticPr fontId="2"/>
  </si>
  <si>
    <t>　事業の名称、電話番号、所在地等を入力します。</t>
    <phoneticPr fontId="2"/>
  </si>
  <si>
    <t xml:space="preserve">　「労働保険番号」 </t>
    <phoneticPr fontId="2"/>
  </si>
  <si>
    <r>
      <t>　なお、</t>
    </r>
    <r>
      <rPr>
        <u/>
        <sz val="11"/>
        <color indexed="10"/>
        <rFont val="HG丸ｺﾞｼｯｸM-PRO"/>
        <family val="3"/>
        <charset val="128"/>
      </rPr>
      <t>人</t>
    </r>
    <r>
      <rPr>
        <u/>
        <sz val="11"/>
        <color indexed="10"/>
        <rFont val="HG丸ｺﾞｼｯｸM-PRO"/>
        <family val="3"/>
        <charset val="128"/>
      </rPr>
      <t>数は4桁まで</t>
    </r>
    <r>
      <rPr>
        <sz val="11"/>
        <rFont val="HG丸ｺﾞｼｯｸM-PRO"/>
        <family val="3"/>
        <charset val="128"/>
      </rPr>
      <t>、</t>
    </r>
    <r>
      <rPr>
        <u/>
        <sz val="11"/>
        <color indexed="10"/>
        <rFont val="HG丸ｺﾞｼｯｸM-PRO"/>
        <family val="3"/>
        <charset val="128"/>
      </rPr>
      <t>金額は9桁まで</t>
    </r>
    <r>
      <rPr>
        <sz val="11"/>
        <rFont val="HG丸ｺﾞｼｯｸM-PRO"/>
        <family val="3"/>
        <charset val="128"/>
      </rPr>
      <t>の入力となっていますので、あらかじめご了承</t>
    </r>
    <rPh sb="4" eb="6">
      <t>ニンズウ</t>
    </rPh>
    <rPh sb="8" eb="9">
      <t>ケタ</t>
    </rPh>
    <rPh sb="12" eb="14">
      <t>キンガク</t>
    </rPh>
    <rPh sb="16" eb="17">
      <t>ケタ</t>
    </rPh>
    <rPh sb="20" eb="22">
      <t>ニュウリョク</t>
    </rPh>
    <rPh sb="38" eb="40">
      <t>リョウショウ</t>
    </rPh>
    <phoneticPr fontId="2"/>
  </si>
  <si>
    <t>→　「労災保険および一般拠出金（対象者数及び賃金）」、「雇用保険（対象者数及び賃金）」</t>
    <phoneticPr fontId="2"/>
  </si>
  <si>
    <r>
      <t>(1)「利用方法・注意事項（必ずお読みください）」</t>
    </r>
    <r>
      <rPr>
        <sz val="11"/>
        <rFont val="HG丸ｺﾞｼｯｸM-PRO"/>
        <family val="3"/>
        <charset val="128"/>
      </rPr>
      <t>…シート見出しの色</t>
    </r>
    <r>
      <rPr>
        <sz val="11"/>
        <color indexed="15"/>
        <rFont val="HG丸ｺﾞｼｯｸM-PRO"/>
        <family val="3"/>
        <charset val="128"/>
      </rPr>
      <t>【水色】</t>
    </r>
    <rPh sb="35" eb="36">
      <t>ミズ</t>
    </rPh>
    <phoneticPr fontId="2"/>
  </si>
  <si>
    <t>(3) 本ツールの内容には万全を期しておりますが、その内容を保証するものではありません。</t>
    <phoneticPr fontId="2"/>
  </si>
  <si>
    <r>
      <t>　申告書の記入にあたっては、申告書をお送りした封筒に同封する</t>
    </r>
    <r>
      <rPr>
        <u/>
        <sz val="11"/>
        <color indexed="10"/>
        <rFont val="HG丸ｺﾞｼｯｸM-PRO"/>
        <family val="3"/>
        <charset val="128"/>
      </rPr>
      <t>「労働保険 年度更新 申告書</t>
    </r>
    <phoneticPr fontId="2"/>
  </si>
  <si>
    <t>　</t>
    <phoneticPr fontId="2"/>
  </si>
  <si>
    <t>(2) 事務組合委託事業（労働保険番号の基幹番号が９０万台）</t>
    <phoneticPr fontId="2"/>
  </si>
  <si>
    <t>できます。</t>
    <phoneticPr fontId="2"/>
  </si>
  <si>
    <t>する。</t>
    <phoneticPr fontId="2"/>
  </si>
  <si>
    <r>
      <t>④ 「申告書記入イメージ」</t>
    </r>
    <r>
      <rPr>
        <u/>
        <sz val="11"/>
        <color indexed="10"/>
        <rFont val="HG丸ｺﾞｼｯｸM-PRO"/>
        <family val="3"/>
        <charset val="128"/>
      </rPr>
      <t>（赤色のタブ）</t>
    </r>
    <r>
      <rPr>
        <sz val="11"/>
        <rFont val="HG丸ｺﾞｼｯｸM-PRO"/>
        <family val="3"/>
        <charset val="128"/>
      </rPr>
      <t>に料率、申告済概算保険料額、充当意思を入力。</t>
    </r>
    <rPh sb="21" eb="23">
      <t>リョウリツ</t>
    </rPh>
    <rPh sb="24" eb="26">
      <t>シンコク</t>
    </rPh>
    <rPh sb="26" eb="27">
      <t>ズ</t>
    </rPh>
    <rPh sb="27" eb="29">
      <t>ガイサン</t>
    </rPh>
    <rPh sb="29" eb="32">
      <t>ホケンリョウ</t>
    </rPh>
    <rPh sb="32" eb="33">
      <t>ガク</t>
    </rPh>
    <rPh sb="34" eb="36">
      <t>ジュウトウ</t>
    </rPh>
    <rPh sb="36" eb="38">
      <t>イシ</t>
    </rPh>
    <rPh sb="39" eb="41">
      <t>ニュウリョク</t>
    </rPh>
    <phoneticPr fontId="2"/>
  </si>
  <si>
    <t>必要な主たる賃金を受けているほうの事業場に算入して算定します。</t>
    <rPh sb="19" eb="20">
      <t>ジョウ</t>
    </rPh>
    <phoneticPr fontId="2"/>
  </si>
  <si>
    <t>①　労働者数、賃金額の算入に誤りがないかチェックする。</t>
    <phoneticPr fontId="2"/>
  </si>
  <si>
    <r>
      <rPr>
        <sz val="11"/>
        <color indexed="10"/>
        <rFont val="HG丸ｺﾞｼｯｸM-PRO"/>
        <family val="3"/>
        <charset val="128"/>
      </rPr>
      <t>４０万円</t>
    </r>
    <r>
      <rPr>
        <sz val="11"/>
        <color indexed="12"/>
        <rFont val="HG丸ｺﾞｼｯｸM-PRO"/>
        <family val="3"/>
        <charset val="128"/>
      </rPr>
      <t>以上</t>
    </r>
    <phoneticPr fontId="2"/>
  </si>
  <si>
    <t>　い場合は「１」のままとしてください。</t>
    <phoneticPr fontId="2"/>
  </si>
  <si>
    <t>　「⑧保険料・一般拠出金算定基礎額」に「⑨保険料・一般拠出金率」を乗じた額が表示</t>
    <rPh sb="7" eb="9">
      <t>イッパン</t>
    </rPh>
    <rPh sb="25" eb="27">
      <t>イッパン</t>
    </rPh>
    <rPh sb="33" eb="34">
      <t>ジョウ</t>
    </rPh>
    <rPh sb="36" eb="37">
      <t>ガク</t>
    </rPh>
    <rPh sb="38" eb="40">
      <t>ヒョウジ</t>
    </rPh>
    <phoneticPr fontId="2"/>
  </si>
  <si>
    <t>されます。１円未満の端数がある場合は、端数は切り捨てられます。</t>
    <rPh sb="6" eb="7">
      <t>エン</t>
    </rPh>
    <rPh sb="7" eb="9">
      <t>ミマン</t>
    </rPh>
    <rPh sb="10" eb="12">
      <t>ハスウ</t>
    </rPh>
    <rPh sb="15" eb="17">
      <t>バアイ</t>
    </rPh>
    <rPh sb="19" eb="21">
      <t>ハスウ</t>
    </rPh>
    <rPh sb="22" eb="23">
      <t>キ</t>
    </rPh>
    <rPh sb="24" eb="25">
      <t>ス</t>
    </rPh>
    <phoneticPr fontId="2"/>
  </si>
  <si>
    <r>
      <t>　　ただし、</t>
    </r>
    <r>
      <rPr>
        <u/>
        <sz val="11"/>
        <color indexed="10"/>
        <rFont val="HG丸ｺﾞｼｯｸM-PRO"/>
        <family val="3"/>
        <charset val="128"/>
      </rPr>
      <t>「年度更新申告書」については記載イメージから転記する必要</t>
    </r>
    <r>
      <rPr>
        <sz val="11"/>
        <rFont val="HG丸ｺﾞｼｯｸM-PRO"/>
        <family val="3"/>
        <charset val="128"/>
      </rPr>
      <t>があります。</t>
    </r>
    <phoneticPr fontId="2"/>
  </si>
  <si>
    <t>(1) 建設事業・立木伐採事業（労働保険番号の所掌が１で基幹番号が５０、６０、８０万台）</t>
    <phoneticPr fontId="2"/>
  </si>
  <si>
    <t>(3) 海外派遣の事業（労働保険番号の枝番号が３０１～３９９）</t>
    <phoneticPr fontId="2"/>
  </si>
  <si>
    <t>(2) 動作環境によっては、印刷した際に罫線のずれや文字化け等が発生する場合があります</t>
    <phoneticPr fontId="2"/>
  </si>
  <si>
    <t>ます。</t>
    <phoneticPr fontId="2"/>
  </si>
  <si>
    <r>
      <t>計算結果については、必ず検算を行ってください</t>
    </r>
    <r>
      <rPr>
        <u/>
        <sz val="11"/>
        <color indexed="10"/>
        <rFont val="HG丸ｺﾞｼｯｸM-PRO"/>
        <family val="3"/>
        <charset val="128"/>
      </rPr>
      <t>。</t>
    </r>
    <phoneticPr fontId="2"/>
  </si>
  <si>
    <t>(4) 本ツールの利用に基づくいかなる損害に対しても一切の責任を負わないことをあらかじめ</t>
    <phoneticPr fontId="2"/>
  </si>
  <si>
    <t>ご了承ください。</t>
    <phoneticPr fontId="2"/>
  </si>
  <si>
    <t>５．ツールの構成等</t>
    <phoneticPr fontId="2"/>
  </si>
  <si>
    <t>を計算するために使用します。</t>
    <phoneticPr fontId="2"/>
  </si>
  <si>
    <t>６．利用手順</t>
    <phoneticPr fontId="2"/>
  </si>
  <si>
    <t>↓</t>
    <phoneticPr fontId="2"/>
  </si>
  <si>
    <r>
      <t>② 「算定基礎賃金集計表」</t>
    </r>
    <r>
      <rPr>
        <u/>
        <sz val="11"/>
        <color rgb="FF00B050"/>
        <rFont val="HG丸ｺﾞｼｯｸM-PRO"/>
        <family val="3"/>
        <charset val="128"/>
      </rPr>
      <t>（緑色のタブ）</t>
    </r>
    <r>
      <rPr>
        <sz val="11"/>
        <rFont val="HG丸ｺﾞｼｯｸM-PRO"/>
        <family val="3"/>
        <charset val="128"/>
      </rPr>
      <t>の入力・作成。</t>
    </r>
    <rPh sb="21" eb="23">
      <t>ニュウリョク</t>
    </rPh>
    <rPh sb="24" eb="26">
      <t>サクセイ</t>
    </rPh>
    <phoneticPr fontId="2"/>
  </si>
  <si>
    <r>
      <t>③ 「算定基礎賃金集計表」</t>
    </r>
    <r>
      <rPr>
        <u/>
        <sz val="11"/>
        <color rgb="FF00B050"/>
        <rFont val="HG丸ｺﾞｼｯｸM-PRO"/>
        <family val="3"/>
        <charset val="128"/>
      </rPr>
      <t>（緑色のタブ）</t>
    </r>
    <r>
      <rPr>
        <sz val="11"/>
        <rFont val="HG丸ｺﾞｼｯｸM-PRO"/>
        <family val="3"/>
        <charset val="128"/>
      </rPr>
      <t>に入力誤りや算定誤りがないかチェックする。</t>
    </r>
    <rPh sb="21" eb="23">
      <t>ニュウリョク</t>
    </rPh>
    <rPh sb="23" eb="24">
      <t>アヤマ</t>
    </rPh>
    <rPh sb="26" eb="28">
      <t>サンテイ</t>
    </rPh>
    <rPh sb="28" eb="29">
      <t>アヤマ</t>
    </rPh>
    <phoneticPr fontId="2"/>
  </si>
  <si>
    <r>
      <t>⑤ 「申告書記入イメージ」</t>
    </r>
    <r>
      <rPr>
        <u/>
        <sz val="11"/>
        <color indexed="10"/>
        <rFont val="HG丸ｺﾞｼｯｸM-PRO"/>
        <family val="3"/>
        <charset val="128"/>
      </rPr>
      <t>（赤色のタブ）</t>
    </r>
    <r>
      <rPr>
        <sz val="11"/>
        <rFont val="HG丸ｺﾞｼｯｸM-PRO"/>
        <family val="3"/>
        <charset val="128"/>
      </rPr>
      <t>に表示された確定保険料額等に間違いがないか検算</t>
    </r>
    <rPh sb="21" eb="23">
      <t>ヒョウジ</t>
    </rPh>
    <rPh sb="26" eb="28">
      <t>カクテイ</t>
    </rPh>
    <rPh sb="28" eb="31">
      <t>ホケンリョウ</t>
    </rPh>
    <rPh sb="31" eb="32">
      <t>ガク</t>
    </rPh>
    <rPh sb="32" eb="33">
      <t>トウ</t>
    </rPh>
    <rPh sb="34" eb="36">
      <t>マチガ</t>
    </rPh>
    <rPh sb="41" eb="43">
      <t>ケンザン</t>
    </rPh>
    <phoneticPr fontId="2"/>
  </si>
  <si>
    <r>
      <t>⑥ 「申告書記入イメージ」</t>
    </r>
    <r>
      <rPr>
        <u/>
        <sz val="11"/>
        <color indexed="10"/>
        <rFont val="HG丸ｺﾞｼｯｸM-PRO"/>
        <family val="3"/>
        <charset val="128"/>
      </rPr>
      <t>（赤色のタブ）</t>
    </r>
    <r>
      <rPr>
        <sz val="11"/>
        <rFont val="HG丸ｺﾞｼｯｸM-PRO"/>
        <family val="3"/>
        <charset val="128"/>
      </rPr>
      <t>に表示された数字（「０」が表示されている場合は</t>
    </r>
    <rPh sb="26" eb="28">
      <t>スウジ</t>
    </rPh>
    <rPh sb="33" eb="35">
      <t>ヒョウジ</t>
    </rPh>
    <rPh sb="40" eb="42">
      <t>バアイ</t>
    </rPh>
    <phoneticPr fontId="2"/>
  </si>
  <si>
    <t>労災保険、雇用保険の適用の有無により、入力項目が変わります。</t>
    <phoneticPr fontId="2"/>
  </si>
  <si>
    <t>　　の両方とも入力する必要があります。</t>
    <phoneticPr fontId="2"/>
  </si>
  <si>
    <t xml:space="preserve">　「出向労働者の有無」 </t>
    <phoneticPr fontId="2"/>
  </si>
  <si>
    <t>算定します。</t>
    <phoneticPr fontId="2"/>
  </si>
  <si>
    <t>　雇用保険については、同時に2つ以上の雇用関係にあることから、生計を維持するのに</t>
    <phoneticPr fontId="2"/>
  </si>
  <si>
    <t>　① 常用労働者（労災保険）</t>
    <phoneticPr fontId="2"/>
  </si>
  <si>
    <t>　法人の役員のうち、業務執行権のない者で業務執行権のある取締役などの指揮監督を</t>
    <phoneticPr fontId="2"/>
  </si>
  <si>
    <t>受けて労働に従事し、賃金を得ている者</t>
    <phoneticPr fontId="2"/>
  </si>
  <si>
    <t>・法人の取締役・理事・無限責任社員等の地位にある者であっても、法令・定款等の規</t>
    <phoneticPr fontId="2"/>
  </si>
  <si>
    <t>　定に基づいて業務執行権を有すると認められる者以外の者で、事実上業務執行権を有</t>
    <phoneticPr fontId="2"/>
  </si>
  <si>
    <t>　する取締役・理事・代表社員等の指揮監督を受けて労働に従事し、その対償として賃</t>
    <phoneticPr fontId="2"/>
  </si>
  <si>
    <t>　金を得ている者は、原則として、「労働者」として取り扱います。</t>
    <phoneticPr fontId="2"/>
  </si>
  <si>
    <t>・法令又は定款の規定によって業務執行権を有しないと認められる取締役等であっても、</t>
    <phoneticPr fontId="2"/>
  </si>
  <si>
    <t>　者」として取り扱いません。</t>
    <phoneticPr fontId="2"/>
  </si>
  <si>
    <t>・監査役及び監事は法令上使用人を兼ねることを得ないものとされていますが、事実上</t>
    <phoneticPr fontId="2"/>
  </si>
  <si>
    <t>　一般の労働者と同様に賃金を得て労働に従事している場合には、「労働者」として取</t>
    <phoneticPr fontId="2"/>
  </si>
  <si>
    <t>　り扱います。</t>
    <phoneticPr fontId="2"/>
  </si>
  <si>
    <t>　③ 臨時労働者（労災保険）</t>
    <phoneticPr fontId="2"/>
  </si>
  <si>
    <t>　数と同数になりますが、他の事業に出向している者で、被保険者となる方がいる場合</t>
    <phoneticPr fontId="2"/>
  </si>
  <si>
    <t>　は、①の数と異なります。</t>
    <phoneticPr fontId="2"/>
  </si>
  <si>
    <t>　法人の取締役等については、原則として被保険者となりません。取締役で部長・工場</t>
    <phoneticPr fontId="2"/>
  </si>
  <si>
    <t>　長の職にあって従業員としての身分があり、給与支払の面から見ても労働者的性格が</t>
    <phoneticPr fontId="2"/>
  </si>
  <si>
    <t>　強く雇用関係が明確な者は被保険者となります。</t>
    <phoneticPr fontId="2"/>
  </si>
  <si>
    <t>　申告書等に記載されている労働保険番号を入力します。</t>
    <phoneticPr fontId="2"/>
  </si>
  <si>
    <t>　「具体的な業務又は作業の内容」</t>
    <phoneticPr fontId="2"/>
  </si>
  <si>
    <r>
      <t>確認が終わりましたら、「申告書記入イメージ」シート</t>
    </r>
    <r>
      <rPr>
        <sz val="11"/>
        <color indexed="10"/>
        <rFont val="HG丸ｺﾞｼｯｸM-PRO"/>
        <family val="3"/>
        <charset val="128"/>
      </rPr>
      <t>（赤色のタブ）</t>
    </r>
    <r>
      <rPr>
        <sz val="11"/>
        <color indexed="12"/>
        <rFont val="HG丸ｺﾞｼｯｸM-PRO"/>
        <family val="3"/>
        <charset val="128"/>
      </rPr>
      <t>に移動してください。</t>
    </r>
    <rPh sb="0" eb="2">
      <t>カクニン</t>
    </rPh>
    <rPh sb="3" eb="4">
      <t>オ</t>
    </rPh>
    <rPh sb="26" eb="28">
      <t>アカイロ</t>
    </rPh>
    <rPh sb="33" eb="35">
      <t>イドウ</t>
    </rPh>
    <phoneticPr fontId="2"/>
  </si>
  <si>
    <t xml:space="preserve"> 印字されている労災保険率、雇用保険率を入力してください。</t>
    <phoneticPr fontId="2"/>
  </si>
  <si>
    <r>
      <t>　　　　</t>
    </r>
    <r>
      <rPr>
        <b/>
        <u/>
        <sz val="11"/>
        <color indexed="18"/>
        <rFont val="ＭＳ Ｐゴシック"/>
        <family val="3"/>
        <charset val="128"/>
      </rPr>
      <t/>
    </r>
    <phoneticPr fontId="2"/>
  </si>
  <si>
    <t>(4)の入力の結果、充当額に金額が表示される場合、充当意思の申請欄に該当する番号「１」～「３」</t>
    <rPh sb="4" eb="6">
      <t>ニュウリョク</t>
    </rPh>
    <rPh sb="7" eb="9">
      <t>ケッカ</t>
    </rPh>
    <rPh sb="10" eb="12">
      <t>ジュウトウ</t>
    </rPh>
    <rPh sb="12" eb="13">
      <t>ガク</t>
    </rPh>
    <rPh sb="14" eb="16">
      <t>キンガク</t>
    </rPh>
    <rPh sb="17" eb="19">
      <t>ヒョウジ</t>
    </rPh>
    <rPh sb="22" eb="24">
      <t>バアイ</t>
    </rPh>
    <rPh sb="25" eb="27">
      <t>ジュウトウ</t>
    </rPh>
    <rPh sb="27" eb="29">
      <t>イシ</t>
    </rPh>
    <rPh sb="30" eb="32">
      <t>シンセイ</t>
    </rPh>
    <rPh sb="32" eb="33">
      <t>ラン</t>
    </rPh>
    <rPh sb="34" eb="36">
      <t>ガイトウ</t>
    </rPh>
    <rPh sb="38" eb="40">
      <t>バンゴウ</t>
    </rPh>
    <phoneticPr fontId="2"/>
  </si>
  <si>
    <t>　のいずれかを入力していただく必要があります。ただし、以下①、②の場合は正しく計算結果が表示</t>
    <rPh sb="27" eb="29">
      <t>イカ</t>
    </rPh>
    <rPh sb="33" eb="35">
      <t>バアイ</t>
    </rPh>
    <rPh sb="36" eb="37">
      <t>タダ</t>
    </rPh>
    <rPh sb="39" eb="41">
      <t>ケイサン</t>
    </rPh>
    <phoneticPr fontId="2"/>
  </si>
  <si>
    <t>　されませんので、ご注意ください。</t>
    <rPh sb="10" eb="12">
      <t>チュウイ</t>
    </rPh>
    <phoneticPr fontId="2"/>
  </si>
  <si>
    <t>表示されます。</t>
    <phoneticPr fontId="2"/>
  </si>
  <si>
    <t>災保険のみの場合は表示されません。</t>
    <phoneticPr fontId="2"/>
  </si>
  <si>
    <t>(イ)充当額」に、不足する場合は「⑳(ハ)不足額」に表示されます。</t>
    <phoneticPr fontId="2"/>
  </si>
  <si>
    <t>れた金額が、今回納付する金額です。</t>
    <phoneticPr fontId="2"/>
  </si>
  <si>
    <t>力した場合のみ表示されます。</t>
    <phoneticPr fontId="2"/>
  </si>
  <si>
    <t>れない場合があります。</t>
    <phoneticPr fontId="2"/>
  </si>
  <si>
    <t>　同様に労働保険料、一般拠出金、納付額を転記します。</t>
    <phoneticPr fontId="2"/>
  </si>
  <si>
    <r>
      <t>・</t>
    </r>
    <r>
      <rPr>
        <u/>
        <sz val="11"/>
        <color indexed="10"/>
        <rFont val="HG丸ｺﾞｼｯｸM-PRO"/>
        <family val="3"/>
        <charset val="128"/>
      </rPr>
      <t>「０」が表示されている場合は「０」も含めて記入してください。</t>
    </r>
    <phoneticPr fontId="2"/>
  </si>
  <si>
    <t>　してください。</t>
    <phoneticPr fontId="2"/>
  </si>
  <si>
    <t>　① 充当意思「１」または「３」→ 充当額が概算保険料額を超える場合</t>
    <rPh sb="3" eb="5">
      <t>ジュウトウ</t>
    </rPh>
    <rPh sb="5" eb="7">
      <t>イシ</t>
    </rPh>
    <rPh sb="22" eb="24">
      <t>ガイサン</t>
    </rPh>
    <phoneticPr fontId="2"/>
  </si>
  <si>
    <t>　② 充当意思「２」→ 充当額が一般拠出金額を超える場合</t>
    <rPh sb="3" eb="5">
      <t>ジュウトウ</t>
    </rPh>
    <rPh sb="5" eb="7">
      <t>イシ</t>
    </rPh>
    <rPh sb="12" eb="14">
      <t>ジュウトウ</t>
    </rPh>
    <rPh sb="14" eb="15">
      <t>ガク</t>
    </rPh>
    <rPh sb="16" eb="18">
      <t>イッパン</t>
    </rPh>
    <rPh sb="18" eb="21">
      <t>キョシュツキン</t>
    </rPh>
    <rPh sb="21" eb="22">
      <t>ガク</t>
    </rPh>
    <rPh sb="23" eb="24">
      <t>コ</t>
    </rPh>
    <rPh sb="26" eb="28">
      <t>バアイ</t>
    </rPh>
    <phoneticPr fontId="2"/>
  </si>
  <si>
    <t>※各月賃金締切日等の労働者数の合計を記</t>
    <rPh sb="1" eb="3">
      <t>カクツキ</t>
    </rPh>
    <rPh sb="3" eb="5">
      <t>チンギン</t>
    </rPh>
    <rPh sb="5" eb="7">
      <t>シメキリ</t>
    </rPh>
    <rPh sb="7" eb="8">
      <t>ニチ</t>
    </rPh>
    <rPh sb="8" eb="9">
      <t>ナド</t>
    </rPh>
    <rPh sb="10" eb="12">
      <t>ロウドウ</t>
    </rPh>
    <rPh sb="12" eb="13">
      <t>シャ</t>
    </rPh>
    <rPh sb="13" eb="14">
      <t>スウ</t>
    </rPh>
    <rPh sb="15" eb="17">
      <t>ゴウケイ</t>
    </rPh>
    <rPh sb="18" eb="19">
      <t>キ</t>
    </rPh>
    <phoneticPr fontId="2"/>
  </si>
  <si>
    <t>　切り捨てた結果、0人となる場合は1人</t>
    <phoneticPr fontId="2"/>
  </si>
  <si>
    <t>としてください。</t>
    <phoneticPr fontId="2"/>
  </si>
  <si>
    <t>また、年度途中で保険関係が成立した事</t>
    <phoneticPr fontId="2"/>
  </si>
  <si>
    <t>で除してください。</t>
    <phoneticPr fontId="2"/>
  </si>
  <si>
    <t>※A</t>
    <phoneticPr fontId="2"/>
  </si>
  <si>
    <t>次のBの事業以外の場合、各月賃金締切日等の労働者数の合計を記入し(9)の</t>
    <phoneticPr fontId="2"/>
  </si>
  <si>
    <t>↓</t>
    <phoneticPr fontId="2"/>
  </si>
  <si>
    <t>B</t>
    <phoneticPr fontId="2"/>
  </si>
  <si>
    <t>船きょ、船舶、岸壁、波</t>
    <phoneticPr fontId="2"/>
  </si>
  <si>
    <t>止場、停車場又は倉庫に</t>
    <phoneticPr fontId="2"/>
  </si>
  <si>
    <t>おける貨物取扱の事業に</t>
    <phoneticPr fontId="2"/>
  </si>
  <si>
    <t>の1日平均使用労働者数</t>
    <phoneticPr fontId="2"/>
  </si>
  <si>
    <t>を記入してください。</t>
    <phoneticPr fontId="2"/>
  </si>
  <si>
    <t>　パート、アルバイト等、労働の対償として賃金を受けるすべての者が対象となります。</t>
    <rPh sb="10" eb="11">
      <t>トウ</t>
    </rPh>
    <rPh sb="12" eb="14">
      <t>ロウドウ</t>
    </rPh>
    <rPh sb="15" eb="17">
      <t>タイショウ</t>
    </rPh>
    <rPh sb="20" eb="22">
      <t>チンギン</t>
    </rPh>
    <rPh sb="23" eb="24">
      <t>ウ</t>
    </rPh>
    <rPh sb="30" eb="31">
      <t>シャ</t>
    </rPh>
    <rPh sb="32" eb="34">
      <t>タイショウ</t>
    </rPh>
    <phoneticPr fontId="2"/>
  </si>
  <si>
    <t>をする場合は第２期、第３期の欄にも表示されています。「(ト)今期納付額」に表示さ</t>
    <rPh sb="17" eb="19">
      <t>ヒョウジ</t>
    </rPh>
    <rPh sb="32" eb="34">
      <t>ノウフ</t>
    </rPh>
    <rPh sb="34" eb="35">
      <t>ガク</t>
    </rPh>
    <phoneticPr fontId="2"/>
  </si>
  <si>
    <t>○「㉒期別納付額」</t>
    <rPh sb="3" eb="4">
      <t>キ</t>
    </rPh>
    <rPh sb="4" eb="5">
      <t>ベツ</t>
    </rPh>
    <rPh sb="5" eb="7">
      <t>ノウフ</t>
    </rPh>
    <rPh sb="7" eb="8">
      <t>ガク</t>
    </rPh>
    <phoneticPr fontId="2"/>
  </si>
  <si>
    <t>○「㉕事業又は作業の種類」</t>
    <rPh sb="3" eb="5">
      <t>ジギョウ</t>
    </rPh>
    <rPh sb="5" eb="6">
      <t>マタ</t>
    </rPh>
    <rPh sb="7" eb="9">
      <t>サギョウ</t>
    </rPh>
    <rPh sb="10" eb="12">
      <t>シュルイ</t>
    </rPh>
    <phoneticPr fontId="2"/>
  </si>
  <si>
    <t>①
労働
保険
番号</t>
    <phoneticPr fontId="2"/>
  </si>
  <si>
    <t>管　轄　</t>
    <rPh sb="0" eb="1">
      <t>カン</t>
    </rPh>
    <rPh sb="2" eb="3">
      <t>カツ</t>
    </rPh>
    <phoneticPr fontId="2"/>
  </si>
  <si>
    <t>基　幹　番　号</t>
    <rPh sb="0" eb="1">
      <t>モト</t>
    </rPh>
    <rPh sb="2" eb="3">
      <t>ミキ</t>
    </rPh>
    <rPh sb="4" eb="5">
      <t>バン</t>
    </rPh>
    <rPh sb="6" eb="7">
      <t>ゴウ</t>
    </rPh>
    <phoneticPr fontId="2"/>
  </si>
  <si>
    <t>枝番号</t>
    <rPh sb="0" eb="3">
      <t>エダバンゴウ</t>
    </rPh>
    <phoneticPr fontId="2"/>
  </si>
  <si>
    <t>※入力徴定コード</t>
    <rPh sb="1" eb="3">
      <t>ニュウリョク</t>
    </rPh>
    <rPh sb="3" eb="4">
      <t>シルシ</t>
    </rPh>
    <rPh sb="4" eb="5">
      <t>サダム</t>
    </rPh>
    <phoneticPr fontId="2"/>
  </si>
  <si>
    <t>管轄(2)</t>
  </si>
  <si>
    <t>保険関係等</t>
  </si>
  <si>
    <t>業　　種</t>
    <phoneticPr fontId="2"/>
  </si>
  <si>
    <t>産業分類</t>
    <phoneticPr fontId="2"/>
  </si>
  <si>
    <t>元号</t>
    <rPh sb="0" eb="2">
      <t>ゲンゴウ</t>
    </rPh>
    <phoneticPr fontId="2"/>
  </si>
  <si>
    <t>－</t>
    <phoneticPr fontId="2"/>
  </si>
  <si>
    <t>年</t>
    <rPh sb="0" eb="1">
      <t>ネン</t>
    </rPh>
    <phoneticPr fontId="2"/>
  </si>
  <si>
    <t>月</t>
    <rPh sb="0" eb="1">
      <t>ツキ</t>
    </rPh>
    <phoneticPr fontId="2"/>
  </si>
  <si>
    <t>日</t>
    <rPh sb="0" eb="1">
      <t>ヒ</t>
    </rPh>
    <phoneticPr fontId="2"/>
  </si>
  <si>
    <t>(項3)</t>
    <rPh sb="1" eb="2">
      <t>コウ</t>
    </rPh>
    <phoneticPr fontId="2"/>
  </si>
  <si>
    <t>(項4)</t>
    <rPh sb="1" eb="2">
      <t>コウ</t>
    </rPh>
    <phoneticPr fontId="2"/>
  </si>
  <si>
    <t>※事業廃止等理由</t>
    <rPh sb="1" eb="3">
      <t>ジギョウ</t>
    </rPh>
    <rPh sb="3" eb="5">
      <t>ハイシ</t>
    </rPh>
    <rPh sb="5" eb="6">
      <t>トウ</t>
    </rPh>
    <rPh sb="6" eb="8">
      <t>リユウ</t>
    </rPh>
    <phoneticPr fontId="2"/>
  </si>
  <si>
    <t>(項5)</t>
    <rPh sb="1" eb="2">
      <t>コウ</t>
    </rPh>
    <phoneticPr fontId="2"/>
  </si>
  <si>
    <t>(項6)</t>
    <phoneticPr fontId="2"/>
  </si>
  <si>
    <t>人</t>
    <rPh sb="0" eb="1">
      <t>ニン</t>
    </rPh>
    <phoneticPr fontId="2"/>
  </si>
  <si>
    <t>(項7)</t>
    <phoneticPr fontId="2"/>
  </si>
  <si>
    <t>(4)常時使用労働者数</t>
    <phoneticPr fontId="2"/>
  </si>
  <si>
    <t>(5)雇用保険被保険者数</t>
    <phoneticPr fontId="2"/>
  </si>
  <si>
    <t>(項2)</t>
    <rPh sb="1" eb="2">
      <t>コウ</t>
    </rPh>
    <phoneticPr fontId="2"/>
  </si>
  <si>
    <t>(項1)</t>
    <phoneticPr fontId="2"/>
  </si>
  <si>
    <t>(項9)</t>
    <phoneticPr fontId="2"/>
  </si>
  <si>
    <t>(項10)</t>
    <phoneticPr fontId="2"/>
  </si>
  <si>
    <t>労働保険特別会計歳入徴収管殿</t>
    <rPh sb="0" eb="2">
      <t>ロウドウ</t>
    </rPh>
    <rPh sb="2" eb="4">
      <t>ホケン</t>
    </rPh>
    <rPh sb="4" eb="6">
      <t>トクベツ</t>
    </rPh>
    <rPh sb="6" eb="8">
      <t>カイケイ</t>
    </rPh>
    <rPh sb="8" eb="10">
      <t>サイニュウ</t>
    </rPh>
    <rPh sb="10" eb="12">
      <t>チョウシュウ</t>
    </rPh>
    <rPh sb="12" eb="13">
      <t>カン</t>
    </rPh>
    <rPh sb="13" eb="14">
      <t>ドノ</t>
    </rPh>
    <phoneticPr fontId="2"/>
  </si>
  <si>
    <t>労働局</t>
  </si>
  <si>
    <t>年</t>
    <rPh sb="0" eb="1">
      <t>ネン</t>
    </rPh>
    <phoneticPr fontId="2"/>
  </si>
  <si>
    <t>月</t>
    <rPh sb="0" eb="1">
      <t>ツキ</t>
    </rPh>
    <phoneticPr fontId="2"/>
  </si>
  <si>
    <t>日</t>
    <rPh sb="0" eb="1">
      <t>ヒ</t>
    </rPh>
    <phoneticPr fontId="2"/>
  </si>
  <si>
    <t>継続事業</t>
    <rPh sb="0" eb="2">
      <t>ケイゾク</t>
    </rPh>
    <rPh sb="2" eb="4">
      <t>ジギョウ</t>
    </rPh>
    <phoneticPr fontId="2"/>
  </si>
  <si>
    <t>（一括有期事業を含む。）</t>
    <rPh sb="1" eb="3">
      <t>イッカツ</t>
    </rPh>
    <rPh sb="3" eb="5">
      <t>ユウキ</t>
    </rPh>
    <rPh sb="5" eb="7">
      <t>ジギョウ</t>
    </rPh>
    <rPh sb="8" eb="9">
      <t>フク</t>
    </rPh>
    <phoneticPr fontId="2"/>
  </si>
  <si>
    <t>あて先　〒</t>
    <rPh sb="2" eb="3">
      <t>サキ</t>
    </rPh>
    <phoneticPr fontId="2"/>
  </si>
  <si>
    <t>確定保険料算定内訳</t>
    <rPh sb="0" eb="2">
      <t>カクテイ</t>
    </rPh>
    <rPh sb="2" eb="5">
      <t>ホケンリョウ</t>
    </rPh>
    <rPh sb="5" eb="7">
      <t>サンテイ</t>
    </rPh>
    <rPh sb="7" eb="9">
      <t>ウチワケ</t>
    </rPh>
    <phoneticPr fontId="2"/>
  </si>
  <si>
    <t>(7)</t>
    <phoneticPr fontId="2"/>
  </si>
  <si>
    <t>区</t>
    <rPh sb="0" eb="1">
      <t>ク</t>
    </rPh>
    <phoneticPr fontId="2"/>
  </si>
  <si>
    <t>分</t>
    <rPh sb="0" eb="1">
      <t>ブン</t>
    </rPh>
    <phoneticPr fontId="2"/>
  </si>
  <si>
    <t>労働保険料</t>
    <rPh sb="0" eb="2">
      <t>ロウドウ</t>
    </rPh>
    <rPh sb="2" eb="5">
      <t>ホケンリョウ</t>
    </rPh>
    <phoneticPr fontId="2"/>
  </si>
  <si>
    <t>労災保険分</t>
    <rPh sb="0" eb="2">
      <t>ロウサイ</t>
    </rPh>
    <rPh sb="2" eb="4">
      <t>ホケン</t>
    </rPh>
    <rPh sb="4" eb="5">
      <t>ブン</t>
    </rPh>
    <phoneticPr fontId="2"/>
  </si>
  <si>
    <t>算定期間</t>
    <rPh sb="0" eb="2">
      <t>サンテイ</t>
    </rPh>
    <rPh sb="2" eb="4">
      <t>キカン</t>
    </rPh>
    <phoneticPr fontId="2"/>
  </si>
  <si>
    <t>年</t>
    <rPh sb="0" eb="1">
      <t>ネン</t>
    </rPh>
    <phoneticPr fontId="2"/>
  </si>
  <si>
    <t>月</t>
    <rPh sb="0" eb="1">
      <t>ツキ</t>
    </rPh>
    <phoneticPr fontId="2"/>
  </si>
  <si>
    <t>日</t>
    <rPh sb="0" eb="1">
      <t>ヒ</t>
    </rPh>
    <phoneticPr fontId="2"/>
  </si>
  <si>
    <t>(9)　保険料・拠出金率</t>
  </si>
  <si>
    <t>1000分の</t>
    <rPh sb="4" eb="5">
      <t>ブン</t>
    </rPh>
    <phoneticPr fontId="2"/>
  </si>
  <si>
    <t>から</t>
    <phoneticPr fontId="2"/>
  </si>
  <si>
    <t>まで</t>
    <phoneticPr fontId="2"/>
  </si>
  <si>
    <t>(イ)</t>
    <phoneticPr fontId="2"/>
  </si>
  <si>
    <t>(項11)</t>
    <rPh sb="1" eb="2">
      <t>コウ</t>
    </rPh>
    <phoneticPr fontId="2"/>
  </si>
  <si>
    <t xml:space="preserve"> 千円</t>
    <rPh sb="1" eb="2">
      <t>セン</t>
    </rPh>
    <rPh sb="2" eb="3">
      <t>エン</t>
    </rPh>
    <phoneticPr fontId="2"/>
  </si>
  <si>
    <t>(項12)</t>
    <rPh sb="1" eb="2">
      <t>コウ</t>
    </rPh>
    <phoneticPr fontId="2"/>
  </si>
  <si>
    <t>円</t>
    <rPh sb="0" eb="1">
      <t>エン</t>
    </rPh>
    <phoneticPr fontId="2"/>
  </si>
  <si>
    <t>(ロ)</t>
    <phoneticPr fontId="2"/>
  </si>
  <si>
    <t>(イ)</t>
    <phoneticPr fontId="2"/>
  </si>
  <si>
    <t>(項13)</t>
    <rPh sb="1" eb="2">
      <t>コウ</t>
    </rPh>
    <phoneticPr fontId="2"/>
  </si>
  <si>
    <t>(項14)</t>
    <rPh sb="1" eb="2">
      <t>コウ</t>
    </rPh>
    <phoneticPr fontId="2"/>
  </si>
  <si>
    <t>(ホ)</t>
    <phoneticPr fontId="2"/>
  </si>
  <si>
    <t>(項18)</t>
    <rPh sb="1" eb="2">
      <t>コウ</t>
    </rPh>
    <phoneticPr fontId="2"/>
  </si>
  <si>
    <t>(項19)</t>
    <rPh sb="1" eb="2">
      <t>コウ</t>
    </rPh>
    <phoneticPr fontId="2"/>
  </si>
  <si>
    <t>一　般　拠　出　金</t>
    <rPh sb="0" eb="1">
      <t>イチ</t>
    </rPh>
    <rPh sb="2" eb="3">
      <t>ハン</t>
    </rPh>
    <rPh sb="4" eb="5">
      <t>キョ</t>
    </rPh>
    <rPh sb="6" eb="7">
      <t>デ</t>
    </rPh>
    <rPh sb="8" eb="9">
      <t>キン</t>
    </rPh>
    <phoneticPr fontId="2"/>
  </si>
  <si>
    <t>(注1)</t>
    <rPh sb="1" eb="2">
      <t>チュウ</t>
    </rPh>
    <phoneticPr fontId="2"/>
  </si>
  <si>
    <t>(へ)</t>
    <phoneticPr fontId="2"/>
  </si>
  <si>
    <t>(項35)</t>
    <rPh sb="1" eb="2">
      <t>コウ</t>
    </rPh>
    <phoneticPr fontId="2"/>
  </si>
  <si>
    <t>(項36)</t>
    <rPh sb="1" eb="2">
      <t>コウ</t>
    </rPh>
    <phoneticPr fontId="2"/>
  </si>
  <si>
    <t>(注2)</t>
    <phoneticPr fontId="2"/>
  </si>
  <si>
    <t>(注2)一般拠出金は延納できません。</t>
    <phoneticPr fontId="2"/>
  </si>
  <si>
    <t>(注1)</t>
    <phoneticPr fontId="2"/>
  </si>
  <si>
    <t>(注1)石綿による健康被害の救済に関する法律第35条第1項に基づき、労災保険適用事業主から徴収する一般拠出金</t>
    <phoneticPr fontId="2"/>
  </si>
  <si>
    <t>(11)</t>
    <phoneticPr fontId="2"/>
  </si>
  <si>
    <t>(8)　保険料・拠出金算定基礎額</t>
    <rPh sb="4" eb="5">
      <t>タモツ</t>
    </rPh>
    <rPh sb="5" eb="6">
      <t>ケン</t>
    </rPh>
    <rPh sb="6" eb="7">
      <t>リョウ</t>
    </rPh>
    <rPh sb="8" eb="9">
      <t>キョ</t>
    </rPh>
    <rPh sb="9" eb="10">
      <t>デ</t>
    </rPh>
    <rPh sb="10" eb="11">
      <t>キン</t>
    </rPh>
    <rPh sb="11" eb="12">
      <t>サン</t>
    </rPh>
    <rPh sb="12" eb="13">
      <t>サダム</t>
    </rPh>
    <rPh sb="13" eb="14">
      <t>モト</t>
    </rPh>
    <rPh sb="14" eb="15">
      <t>イシズエ</t>
    </rPh>
    <rPh sb="15" eb="16">
      <t>ガク</t>
    </rPh>
    <phoneticPr fontId="2"/>
  </si>
  <si>
    <t>(10) 確定保険料・一般拠出金額((8)×(9))</t>
    <phoneticPr fontId="2"/>
  </si>
  <si>
    <t>(12)　保険料算定基礎額の見込額</t>
    <rPh sb="5" eb="6">
      <t>タモツ</t>
    </rPh>
    <rPh sb="6" eb="7">
      <t>ケン</t>
    </rPh>
    <rPh sb="7" eb="8">
      <t>リョウ</t>
    </rPh>
    <rPh sb="8" eb="9">
      <t>サン</t>
    </rPh>
    <rPh sb="9" eb="10">
      <t>サダム</t>
    </rPh>
    <rPh sb="10" eb="11">
      <t>モト</t>
    </rPh>
    <rPh sb="11" eb="12">
      <t>イシズエ</t>
    </rPh>
    <rPh sb="12" eb="13">
      <t>ガク</t>
    </rPh>
    <rPh sb="14" eb="17">
      <t>ミコミガク</t>
    </rPh>
    <phoneticPr fontId="2"/>
  </si>
  <si>
    <t>(13)　保険料率</t>
  </si>
  <si>
    <t>(項20)</t>
    <rPh sb="1" eb="2">
      <t>コウ</t>
    </rPh>
    <phoneticPr fontId="2"/>
  </si>
  <si>
    <t>(項21)</t>
    <rPh sb="1" eb="2">
      <t>コウ</t>
    </rPh>
    <phoneticPr fontId="2"/>
  </si>
  <si>
    <t>(項22)</t>
    <rPh sb="1" eb="2">
      <t>コウ</t>
    </rPh>
    <phoneticPr fontId="2"/>
  </si>
  <si>
    <t>(項23)</t>
    <rPh sb="1" eb="2">
      <t>コウ</t>
    </rPh>
    <phoneticPr fontId="2"/>
  </si>
  <si>
    <t>(項26)</t>
    <rPh sb="1" eb="2">
      <t>コウ</t>
    </rPh>
    <phoneticPr fontId="2"/>
  </si>
  <si>
    <t>(項27)</t>
    <rPh sb="1" eb="2">
      <t>コウ</t>
    </rPh>
    <phoneticPr fontId="2"/>
  </si>
  <si>
    <t>(14) 概算・増加概算保険料額 ( (12) × (13) )</t>
    <rPh sb="5" eb="7">
      <t>ガイサン</t>
    </rPh>
    <rPh sb="8" eb="10">
      <t>ゾウカ</t>
    </rPh>
    <rPh sb="10" eb="12">
      <t>ガイサン</t>
    </rPh>
    <rPh sb="12" eb="15">
      <t>ホケンリョウ</t>
    </rPh>
    <phoneticPr fontId="2"/>
  </si>
  <si>
    <t>(15)事業主の郵便番号（変更のある場合記入）</t>
    <phoneticPr fontId="2"/>
  </si>
  <si>
    <t>-</t>
    <phoneticPr fontId="2"/>
  </si>
  <si>
    <t>(項28)</t>
    <rPh sb="1" eb="2">
      <t>コウ</t>
    </rPh>
    <phoneticPr fontId="2"/>
  </si>
  <si>
    <t>(16)事業主の電話番号（変更のある場合記入）</t>
    <phoneticPr fontId="2"/>
  </si>
  <si>
    <t>－</t>
    <phoneticPr fontId="2"/>
  </si>
  <si>
    <t>(項29)</t>
    <rPh sb="1" eb="2">
      <t>コウ</t>
    </rPh>
    <phoneticPr fontId="2"/>
  </si>
  <si>
    <t>延納の申請</t>
    <phoneticPr fontId="2"/>
  </si>
  <si>
    <t>(17)延納の申請納付回数</t>
    <rPh sb="4" eb="6">
      <t>エンノウ</t>
    </rPh>
    <rPh sb="7" eb="9">
      <t>シンセイ</t>
    </rPh>
    <rPh sb="9" eb="11">
      <t>ノウフ</t>
    </rPh>
    <rPh sb="11" eb="13">
      <t>カイスウ</t>
    </rPh>
    <phoneticPr fontId="2"/>
  </si>
  <si>
    <t>(項30)</t>
    <rPh sb="1" eb="2">
      <t>コウ</t>
    </rPh>
    <phoneticPr fontId="2"/>
  </si>
  <si>
    <t>※検算有無区分</t>
  </si>
  <si>
    <t>(項31)</t>
    <rPh sb="1" eb="2">
      <t>コウ</t>
    </rPh>
    <phoneticPr fontId="2"/>
  </si>
  <si>
    <t>(項32)</t>
    <rPh sb="1" eb="2">
      <t>コウ</t>
    </rPh>
    <phoneticPr fontId="2"/>
  </si>
  <si>
    <t>(項33)</t>
    <rPh sb="1" eb="2">
      <t>コウ</t>
    </rPh>
    <phoneticPr fontId="2"/>
  </si>
  <si>
    <t>※算調対象区分</t>
    <phoneticPr fontId="2"/>
  </si>
  <si>
    <t>※データ指示コード</t>
  </si>
  <si>
    <t>※再入力区分</t>
  </si>
  <si>
    <t>※修正項目</t>
  </si>
  <si>
    <t>⑧⑩⑫⑭⑳の(ﾛ)欄の金額の前に「Ұ」記号を付さないで下さい。</t>
    <phoneticPr fontId="2"/>
  </si>
  <si>
    <t>(18)申告済概算保険料額</t>
  </si>
  <si>
    <t>(項34)</t>
    <rPh sb="1" eb="2">
      <t>コウ</t>
    </rPh>
    <phoneticPr fontId="2"/>
  </si>
  <si>
    <t>円</t>
    <rPh sb="0" eb="1">
      <t>エン</t>
    </rPh>
    <phoneticPr fontId="2"/>
  </si>
  <si>
    <t>(19)申告済概算保険料額</t>
  </si>
  <si>
    <t>円</t>
  </si>
  <si>
    <t>円</t>
    <rPh sb="0" eb="1">
      <t>エン</t>
    </rPh>
    <phoneticPr fontId="2"/>
  </si>
  <si>
    <t>差引額</t>
    <rPh sb="0" eb="3">
      <t>サシヒキガク</t>
    </rPh>
    <phoneticPr fontId="2"/>
  </si>
  <si>
    <t>(20)</t>
    <phoneticPr fontId="2"/>
  </si>
  <si>
    <t>(イ)</t>
    <phoneticPr fontId="2"/>
  </si>
  <si>
    <t>充当額</t>
    <rPh sb="0" eb="2">
      <t>ジュウトウ</t>
    </rPh>
    <rPh sb="2" eb="3">
      <t>ガク</t>
    </rPh>
    <phoneticPr fontId="2"/>
  </si>
  <si>
    <t>(ロ)</t>
    <phoneticPr fontId="2"/>
  </si>
  <si>
    <t>還付額</t>
    <rPh sb="0" eb="3">
      <t>カンプガク</t>
    </rPh>
    <phoneticPr fontId="2"/>
  </si>
  <si>
    <t>((18)-(10)の(イ))</t>
  </si>
  <si>
    <t>((18)-(10)の(イ))</t>
    <phoneticPr fontId="2"/>
  </si>
  <si>
    <t>不足額</t>
    <rPh sb="0" eb="3">
      <t>フソクガク</t>
    </rPh>
    <phoneticPr fontId="2"/>
  </si>
  <si>
    <t>(ハ)</t>
    <phoneticPr fontId="2"/>
  </si>
  <si>
    <t>充当意思</t>
    <rPh sb="0" eb="2">
      <t>ジュウトウ</t>
    </rPh>
    <rPh sb="2" eb="4">
      <t>イシ</t>
    </rPh>
    <phoneticPr fontId="2"/>
  </si>
  <si>
    <t>(項37)</t>
    <rPh sb="1" eb="2">
      <t>コウ</t>
    </rPh>
    <phoneticPr fontId="2"/>
  </si>
  <si>
    <t>((10の(イ)-(18))</t>
    <phoneticPr fontId="2"/>
  </si>
  <si>
    <t>(30)</t>
    <phoneticPr fontId="2"/>
  </si>
  <si>
    <t>1.労働保険へのみ充当
2：一般拠出金へ
のみ充当
3：労働保険料お
よび一般拠出金
への充当</t>
    <rPh sb="2" eb="4">
      <t>ロウドウ</t>
    </rPh>
    <rPh sb="4" eb="6">
      <t>ホケン</t>
    </rPh>
    <rPh sb="9" eb="11">
      <t>ジュウトウ</t>
    </rPh>
    <phoneticPr fontId="2"/>
  </si>
  <si>
    <t>　(21)増加概算保険料額</t>
    <phoneticPr fontId="2"/>
  </si>
  <si>
    <t>　((14)の(イ)-(19))</t>
    <phoneticPr fontId="2"/>
  </si>
  <si>
    <t>　(31)法人番号</t>
    <rPh sb="5" eb="7">
      <t>ホウジン</t>
    </rPh>
    <rPh sb="7" eb="9">
      <t>バンゴウ</t>
    </rPh>
    <phoneticPr fontId="2"/>
  </si>
  <si>
    <t>(項39)</t>
    <rPh sb="1" eb="2">
      <t>コウ</t>
    </rPh>
    <phoneticPr fontId="2"/>
  </si>
  <si>
    <t>(項38)</t>
    <phoneticPr fontId="2"/>
  </si>
  <si>
    <t>円</t>
    <phoneticPr fontId="2"/>
  </si>
  <si>
    <t>(22)</t>
    <phoneticPr fontId="2"/>
  </si>
  <si>
    <t>期別納付額</t>
    <rPh sb="0" eb="1">
      <t>キ</t>
    </rPh>
    <rPh sb="1" eb="2">
      <t>ベツ</t>
    </rPh>
    <rPh sb="2" eb="5">
      <t>ノウフガク</t>
    </rPh>
    <phoneticPr fontId="2"/>
  </si>
  <si>
    <t>第二期</t>
    <rPh sb="0" eb="1">
      <t>ダイ</t>
    </rPh>
    <rPh sb="1" eb="2">
      <t>2</t>
    </rPh>
    <rPh sb="2" eb="3">
      <t>キ</t>
    </rPh>
    <phoneticPr fontId="2"/>
  </si>
  <si>
    <t>第三期</t>
    <rPh sb="0" eb="1">
      <t>ダイ</t>
    </rPh>
    <rPh sb="1" eb="2">
      <t>3</t>
    </rPh>
    <rPh sb="2" eb="3">
      <t>キ</t>
    </rPh>
    <phoneticPr fontId="2"/>
  </si>
  <si>
    <t>(イ)概算保険料額　　
((14)の(イ)÷(17)＋
次期以降の円未満
端数)</t>
    <phoneticPr fontId="2"/>
  </si>
  <si>
    <t>(ロ)労働保険料充当額
((20)の(イ))</t>
    <phoneticPr fontId="2"/>
  </si>
  <si>
    <t>(ハ)不足額
((20)の(ハ))</t>
    <phoneticPr fontId="2"/>
  </si>
  <si>
    <t>(ニ)今期労働保険料
((イ)-(ロ)又は(イ)+(ハ))</t>
    <phoneticPr fontId="2"/>
  </si>
  <si>
    <t xml:space="preserve">(ホ)一般拠出金
充当額((20)の(イ)) </t>
    <phoneticPr fontId="2"/>
  </si>
  <si>
    <t>(ヘ)一般拠出金額
((10)の(ヘ)-(ホ)) (注2)</t>
    <phoneticPr fontId="2"/>
  </si>
  <si>
    <t xml:space="preserve">(ト)今期納付額
((ニ)+(ヘ)) </t>
    <phoneticPr fontId="2"/>
  </si>
  <si>
    <t>(チ)概算保険料額
((14)の(イ)÷(17))</t>
    <phoneticPr fontId="2"/>
  </si>
  <si>
    <t>全期又は
第1期(初期)</t>
    <rPh sb="0" eb="2">
      <t>ゼンキ</t>
    </rPh>
    <rPh sb="2" eb="3">
      <t>マタ</t>
    </rPh>
    <rPh sb="5" eb="6">
      <t>ダイ</t>
    </rPh>
    <rPh sb="7" eb="8">
      <t>キ</t>
    </rPh>
    <rPh sb="9" eb="11">
      <t>ショキ</t>
    </rPh>
    <phoneticPr fontId="2"/>
  </si>
  <si>
    <t>(リ)労働保険料充当額
((20)の(イ)-(22)の(ロ))</t>
    <phoneticPr fontId="2"/>
  </si>
  <si>
    <t xml:space="preserve">(ヌ)第２期納付額
((チ)-(リ)) </t>
    <phoneticPr fontId="2"/>
  </si>
  <si>
    <t>(ル)概算保険料額
((14)の(イ)÷(17))</t>
    <phoneticPr fontId="2"/>
  </si>
  <si>
    <t>(ヲ)労働保険料充当額
((20)の(イ)-(22)の(ロ)-
(22)の(リ))</t>
    <phoneticPr fontId="2"/>
  </si>
  <si>
    <t xml:space="preserve">(ワ)第３期納付額
((ル)-(ヲ)) </t>
    <phoneticPr fontId="2"/>
  </si>
  <si>
    <t>(25)事業又は作業の種類</t>
    <rPh sb="4" eb="6">
      <t>ジギョウ</t>
    </rPh>
    <rPh sb="6" eb="7">
      <t>マタ</t>
    </rPh>
    <rPh sb="8" eb="10">
      <t>サギョウ</t>
    </rPh>
    <rPh sb="11" eb="13">
      <t>シュルイ</t>
    </rPh>
    <phoneticPr fontId="2"/>
  </si>
  <si>
    <t>(23)保険関係
成立年月日</t>
    <rPh sb="4" eb="6">
      <t>ホケン</t>
    </rPh>
    <rPh sb="6" eb="8">
      <t>カンケイ</t>
    </rPh>
    <rPh sb="9" eb="11">
      <t>セイリツ</t>
    </rPh>
    <rPh sb="11" eb="14">
      <t>ネンガッピ</t>
    </rPh>
    <phoneticPr fontId="2"/>
  </si>
  <si>
    <t>(24)事業廃止等理由</t>
    <rPh sb="4" eb="6">
      <t>ジギョウ</t>
    </rPh>
    <rPh sb="6" eb="8">
      <t>ハイシ</t>
    </rPh>
    <rPh sb="8" eb="9">
      <t>トウ</t>
    </rPh>
    <rPh sb="9" eb="11">
      <t>リユウ</t>
    </rPh>
    <phoneticPr fontId="2"/>
  </si>
  <si>
    <t>(26)加入している労働保険</t>
    <rPh sb="4" eb="6">
      <t>カニュウ</t>
    </rPh>
    <rPh sb="10" eb="12">
      <t>ロウドウ</t>
    </rPh>
    <rPh sb="12" eb="14">
      <t>ホケン</t>
    </rPh>
    <phoneticPr fontId="2"/>
  </si>
  <si>
    <t>□</t>
    <phoneticPr fontId="2"/>
  </si>
  <si>
    <t>(イ)労災保険</t>
    <rPh sb="3" eb="5">
      <t>ロウサイ</t>
    </rPh>
    <rPh sb="5" eb="7">
      <t>ホケン</t>
    </rPh>
    <phoneticPr fontId="2"/>
  </si>
  <si>
    <t>(ロ)雇用保険</t>
    <rPh sb="3" eb="5">
      <t>コヨウ</t>
    </rPh>
    <rPh sb="5" eb="7">
      <t>ホケン</t>
    </rPh>
    <phoneticPr fontId="2"/>
  </si>
  <si>
    <t>(27)
特掲事業</t>
    <rPh sb="5" eb="7">
      <t>トッケイ</t>
    </rPh>
    <rPh sb="7" eb="9">
      <t>ジギョウ</t>
    </rPh>
    <phoneticPr fontId="2"/>
  </si>
  <si>
    <t>(28)事業</t>
    <rPh sb="4" eb="6">
      <t>ジギョウ</t>
    </rPh>
    <phoneticPr fontId="2"/>
  </si>
  <si>
    <t>(イ)所在地</t>
    <rPh sb="3" eb="6">
      <t>ショザイチ</t>
    </rPh>
    <phoneticPr fontId="2"/>
  </si>
  <si>
    <t>(ロ)名称</t>
    <rPh sb="3" eb="5">
      <t>メイショウ</t>
    </rPh>
    <phoneticPr fontId="2"/>
  </si>
  <si>
    <t>(ロ)名　　称</t>
    <rPh sb="3" eb="4">
      <t>メイ</t>
    </rPh>
    <rPh sb="6" eb="7">
      <t>ショウ</t>
    </rPh>
    <phoneticPr fontId="2"/>
  </si>
  <si>
    <t>事業主</t>
    <rPh sb="0" eb="3">
      <t>ジギョウヌシ</t>
    </rPh>
    <phoneticPr fontId="2"/>
  </si>
  <si>
    <t>(29)</t>
    <phoneticPr fontId="2"/>
  </si>
  <si>
    <t>郵便番号</t>
    <rPh sb="0" eb="2">
      <t>ユウビン</t>
    </rPh>
    <rPh sb="2" eb="4">
      <t>バンゴウ</t>
    </rPh>
    <phoneticPr fontId="2"/>
  </si>
  <si>
    <t>－</t>
    <phoneticPr fontId="2"/>
  </si>
  <si>
    <t>電話番号</t>
    <rPh sb="0" eb="2">
      <t>デンワ</t>
    </rPh>
    <rPh sb="2" eb="4">
      <t>バンゴウ</t>
    </rPh>
    <phoneticPr fontId="2"/>
  </si>
  <si>
    <t>(</t>
    <phoneticPr fontId="2"/>
  </si>
  <si>
    <t>)</t>
    <phoneticPr fontId="2"/>
  </si>
  <si>
    <t>－</t>
    <phoneticPr fontId="2"/>
  </si>
  <si>
    <t>（イ)住所
(法人の時は主たる事務所の所在地)</t>
    <rPh sb="3" eb="5">
      <t>ジュウショ</t>
    </rPh>
    <rPh sb="7" eb="9">
      <t>ホウジン</t>
    </rPh>
    <rPh sb="10" eb="11">
      <t>トキ</t>
    </rPh>
    <rPh sb="12" eb="13">
      <t>シュ</t>
    </rPh>
    <rPh sb="15" eb="18">
      <t>ジムショ</t>
    </rPh>
    <rPh sb="19" eb="22">
      <t>ショザイチ</t>
    </rPh>
    <phoneticPr fontId="2"/>
  </si>
  <si>
    <t xml:space="preserve">(ハ)氏名
(法人のときは
代表者の氏名) </t>
    <phoneticPr fontId="2"/>
  </si>
  <si>
    <t>(8)(10)(12)(14)(20)(ロ)欄の金額の前に「Ұ」記号を付さないで下さい</t>
    <phoneticPr fontId="2"/>
  </si>
  <si>
    <t>　このツールは、次の４つのシートによって構成されています。シートの移動は、シート下の「見出</t>
    <phoneticPr fontId="2"/>
  </si>
  <si>
    <r>
      <t>(4) 「(参考)e-Govイメージ」</t>
    </r>
    <r>
      <rPr>
        <sz val="11"/>
        <rFont val="HG丸ｺﾞｼｯｸM-PRO"/>
        <family val="3"/>
        <charset val="128"/>
      </rPr>
      <t>…シート見出しの色</t>
    </r>
    <r>
      <rPr>
        <sz val="11"/>
        <color rgb="FFFFC000"/>
        <rFont val="HG丸ｺﾞｼｯｸM-PRO"/>
        <family val="3"/>
        <charset val="128"/>
      </rPr>
      <t>【黄色】</t>
    </r>
    <rPh sb="6" eb="8">
      <t>サンコウ</t>
    </rPh>
    <rPh sb="29" eb="31">
      <t>キイロ</t>
    </rPh>
    <phoneticPr fontId="2"/>
  </si>
  <si>
    <t>参考として、電子申請を行う際のe-Govシステム上の入力画面のイメージが表示されます。　</t>
  </si>
  <si>
    <t>保険料対象者</t>
    <rPh sb="0" eb="3">
      <t>ホケンリョウ</t>
    </rPh>
    <rPh sb="3" eb="6">
      <t>タイショウシャ</t>
    </rPh>
    <phoneticPr fontId="2"/>
  </si>
  <si>
    <t>保険料対象者分</t>
    <rPh sb="0" eb="3">
      <t>ホケンリョウ</t>
    </rPh>
    <rPh sb="3" eb="5">
      <t>タイショウ</t>
    </rPh>
    <rPh sb="5" eb="6">
      <t>シャ</t>
    </rPh>
    <rPh sb="6" eb="7">
      <t>ブン</t>
    </rPh>
    <phoneticPr fontId="2"/>
  </si>
  <si>
    <t>の書き方」をよく読んでご記入ください。</t>
    <rPh sb="1" eb="2">
      <t>カ</t>
    </rPh>
    <rPh sb="3" eb="4">
      <t>カタ</t>
    </rPh>
    <rPh sb="8" eb="9">
      <t>ヨ</t>
    </rPh>
    <rPh sb="12" eb="14">
      <t>キニュウ</t>
    </rPh>
    <phoneticPr fontId="2"/>
  </si>
  <si>
    <r>
      <rPr>
        <sz val="11"/>
        <color indexed="8"/>
        <rFont val="HG丸ｺﾞｼｯｸM-PRO"/>
        <family val="3"/>
        <charset val="128"/>
      </rPr>
      <t>申告書に転記するために使用しますので、</t>
    </r>
    <r>
      <rPr>
        <u/>
        <sz val="11"/>
        <color rgb="FFFF0000"/>
        <rFont val="HG丸ｺﾞｼｯｸM-PRO"/>
        <family val="3"/>
        <charset val="128"/>
      </rPr>
      <t>印刷したものを提出することはできません。</t>
    </r>
    <rPh sb="0" eb="3">
      <t>シンコクショ</t>
    </rPh>
    <rPh sb="4" eb="6">
      <t>テンキ</t>
    </rPh>
    <rPh sb="11" eb="13">
      <t>シヨウ</t>
    </rPh>
    <rPh sb="19" eb="21">
      <t>インサツ</t>
    </rPh>
    <rPh sb="26" eb="28">
      <t>テイシュツ</t>
    </rPh>
    <phoneticPr fontId="2"/>
  </si>
  <si>
    <t xml:space="preserve"> い。</t>
    <phoneticPr fontId="2"/>
  </si>
  <si>
    <r>
      <t>(1) 煩雑な保険料の計算を容易に求めることができ、</t>
    </r>
    <r>
      <rPr>
        <u/>
        <sz val="11"/>
        <color indexed="8"/>
        <rFont val="HG丸ｺﾞｼｯｸM-PRO"/>
        <family val="3"/>
        <charset val="128"/>
      </rPr>
      <t>計算結果を申告書に記載できます。</t>
    </r>
    <rPh sb="4" eb="6">
      <t>ハンザツ</t>
    </rPh>
    <rPh sb="7" eb="10">
      <t>ホケンリョウ</t>
    </rPh>
    <rPh sb="11" eb="13">
      <t>ケイサン</t>
    </rPh>
    <rPh sb="14" eb="16">
      <t>ヨウイ</t>
    </rPh>
    <rPh sb="17" eb="18">
      <t>モト</t>
    </rPh>
    <rPh sb="26" eb="28">
      <t>ケイサン</t>
    </rPh>
    <rPh sb="28" eb="30">
      <t>ケッカ</t>
    </rPh>
    <rPh sb="31" eb="34">
      <t>シンコクショ</t>
    </rPh>
    <rPh sb="35" eb="37">
      <t>キサイ</t>
    </rPh>
    <phoneticPr fontId="2"/>
  </si>
  <si>
    <t>なお、雇用保険のみ申告する申告書の場合は、「年度更新申告書計算支援ツール（雇用保険用）」</t>
    <rPh sb="3" eb="5">
      <t>コヨウ</t>
    </rPh>
    <rPh sb="5" eb="7">
      <t>ホケン</t>
    </rPh>
    <rPh sb="9" eb="11">
      <t>シンコク</t>
    </rPh>
    <rPh sb="13" eb="16">
      <t>シンコクショ</t>
    </rPh>
    <rPh sb="17" eb="19">
      <t>バアイ</t>
    </rPh>
    <rPh sb="22" eb="24">
      <t>ネンド</t>
    </rPh>
    <rPh sb="24" eb="26">
      <t>コウシン</t>
    </rPh>
    <rPh sb="26" eb="29">
      <t>シンコクショ</t>
    </rPh>
    <rPh sb="29" eb="31">
      <t>ケイサン</t>
    </rPh>
    <rPh sb="31" eb="33">
      <t>シエン</t>
    </rPh>
    <rPh sb="37" eb="39">
      <t>コヨウ</t>
    </rPh>
    <rPh sb="39" eb="41">
      <t>ホケン</t>
    </rPh>
    <rPh sb="41" eb="42">
      <t>ヨウ</t>
    </rPh>
    <phoneticPr fontId="2"/>
  </si>
  <si>
    <t>→　「年度更新申告書計算支援ツール（雇用保険用）」を使用してください。</t>
    <rPh sb="20" eb="22">
      <t>ホケン</t>
    </rPh>
    <rPh sb="22" eb="23">
      <t>ヨウ</t>
    </rPh>
    <rPh sb="26" eb="28">
      <t>シヨウ</t>
    </rPh>
    <phoneticPr fontId="2"/>
  </si>
  <si>
    <t>金額条件　：　　</t>
    <rPh sb="0" eb="2">
      <t>キンガク</t>
    </rPh>
    <rPh sb="2" eb="4">
      <t>ジョウケン</t>
    </rPh>
    <phoneticPr fontId="98"/>
  </si>
  <si>
    <t>⑱申告済概算保険料　＞　⑩の(イ)労働保険料（確定保険料額）</t>
    <rPh sb="1" eb="3">
      <t>シンコク</t>
    </rPh>
    <rPh sb="3" eb="4">
      <t>ズ</t>
    </rPh>
    <rPh sb="6" eb="9">
      <t>ホケンリョウ</t>
    </rPh>
    <rPh sb="23" eb="25">
      <t>カクテイ</t>
    </rPh>
    <rPh sb="25" eb="28">
      <t>ホケンリョウ</t>
    </rPh>
    <rPh sb="28" eb="29">
      <t>ガク</t>
    </rPh>
    <phoneticPr fontId="98"/>
  </si>
  <si>
    <t>還付条件　：　　</t>
    <rPh sb="0" eb="2">
      <t>カンプ</t>
    </rPh>
    <rPh sb="2" eb="4">
      <t>ジョウケン</t>
    </rPh>
    <phoneticPr fontId="98"/>
  </si>
  <si>
    <t>充当意思　：　　</t>
    <rPh sb="0" eb="2">
      <t>ジュウトウ</t>
    </rPh>
    <rPh sb="2" eb="4">
      <t>イシ</t>
    </rPh>
    <phoneticPr fontId="98"/>
  </si>
  <si>
    <t>－</t>
    <phoneticPr fontId="98"/>
  </si>
  <si>
    <t>"充当を優先（残額は還付）"</t>
    <rPh sb="1" eb="3">
      <t>ジュウトウ</t>
    </rPh>
    <rPh sb="4" eb="6">
      <t>ユウセン</t>
    </rPh>
    <rPh sb="7" eb="9">
      <t>ザンガク</t>
    </rPh>
    <rPh sb="10" eb="12">
      <t>カンプ</t>
    </rPh>
    <phoneticPr fontId="98"/>
  </si>
  <si>
    <t>NULL</t>
    <phoneticPr fontId="98"/>
  </si>
  <si>
    <t>：当年度概算保険料に充当後、余りがあれば還付する。</t>
    <rPh sb="1" eb="4">
      <t>トウネンド</t>
    </rPh>
    <rPh sb="4" eb="6">
      <t>ガイサン</t>
    </rPh>
    <rPh sb="6" eb="9">
      <t>ホケンリョウ</t>
    </rPh>
    <rPh sb="10" eb="12">
      <t>ジュウトウ</t>
    </rPh>
    <rPh sb="12" eb="13">
      <t>ゴ</t>
    </rPh>
    <rPh sb="14" eb="15">
      <t>アマ</t>
    </rPh>
    <rPh sb="20" eb="22">
      <t>カンプ</t>
    </rPh>
    <phoneticPr fontId="98"/>
  </si>
  <si>
    <t>"１"</t>
    <phoneticPr fontId="98"/>
  </si>
  <si>
    <t>※分納する場合の充当順は以下のとおり。</t>
  </si>
  <si>
    <t>　　第1期　⇒　第2期　⇒　第3期</t>
  </si>
  <si>
    <t>：一般拠出金に充当後、余りがあれば還付する。</t>
    <rPh sb="1" eb="3">
      <t>イッパン</t>
    </rPh>
    <rPh sb="3" eb="5">
      <t>キョシュツ</t>
    </rPh>
    <rPh sb="5" eb="6">
      <t>キン</t>
    </rPh>
    <rPh sb="7" eb="9">
      <t>ジュウトウ</t>
    </rPh>
    <rPh sb="9" eb="10">
      <t>ゴ</t>
    </rPh>
    <rPh sb="11" eb="12">
      <t>アマ</t>
    </rPh>
    <rPh sb="17" eb="19">
      <t>カンプ</t>
    </rPh>
    <phoneticPr fontId="98"/>
  </si>
  <si>
    <t>⑱申告済概算保険料　＞　⑩の(イ)労働保険料（確定保険料額）</t>
    <rPh sb="1" eb="3">
      <t>シンコク</t>
    </rPh>
    <rPh sb="3" eb="4">
      <t>ズ</t>
    </rPh>
    <rPh sb="6" eb="9">
      <t>ホケンリョウ</t>
    </rPh>
    <phoneticPr fontId="98"/>
  </si>
  <si>
    <t>：当年度概算保険料及び一般拠出金に充当後、余りがあれば還付する。</t>
    <rPh sb="1" eb="4">
      <t>トウネンド</t>
    </rPh>
    <rPh sb="4" eb="6">
      <t>ガイサン</t>
    </rPh>
    <rPh sb="6" eb="9">
      <t>ホケンリョウ</t>
    </rPh>
    <rPh sb="9" eb="10">
      <t>オヨ</t>
    </rPh>
    <rPh sb="11" eb="13">
      <t>イッパン</t>
    </rPh>
    <rPh sb="13" eb="15">
      <t>キョシュツ</t>
    </rPh>
    <rPh sb="15" eb="16">
      <t>キン</t>
    </rPh>
    <rPh sb="17" eb="19">
      <t>ジュウトウ</t>
    </rPh>
    <rPh sb="19" eb="20">
      <t>ゴ</t>
    </rPh>
    <rPh sb="21" eb="22">
      <t>アマ</t>
    </rPh>
    <rPh sb="27" eb="29">
      <t>カンプ</t>
    </rPh>
    <phoneticPr fontId="98"/>
  </si>
  <si>
    <t>非分納の場合：全期　⇒一般拠出金</t>
    <phoneticPr fontId="98"/>
  </si>
  <si>
    <t>⑱申告済概算保険料　≦　⑩の(イ)労働保険料（確定保険料額）</t>
    <rPh sb="1" eb="3">
      <t>シンコク</t>
    </rPh>
    <rPh sb="3" eb="4">
      <t>ズ</t>
    </rPh>
    <rPh sb="6" eb="9">
      <t>ホケンリョウ</t>
    </rPh>
    <rPh sb="23" eb="25">
      <t>カクテイ</t>
    </rPh>
    <rPh sb="25" eb="28">
      <t>ホケンリョウ</t>
    </rPh>
    <rPh sb="28" eb="29">
      <t>ガク</t>
    </rPh>
    <phoneticPr fontId="98"/>
  </si>
  <si>
    <t>⑰納付回数</t>
    <phoneticPr fontId="2"/>
  </si>
  <si>
    <t>5．⑱申告済概算保険料　≦　⑩の(イ)労働保険料（確定保険料額）</t>
    <phoneticPr fontId="98"/>
  </si>
  <si>
    <t>テーブル１&lt;　パターン３の場合　&gt;　</t>
    <rPh sb="13" eb="15">
      <t>バアイ</t>
    </rPh>
    <phoneticPr fontId="98"/>
  </si>
  <si>
    <t>テーブル３&lt;　パターン２の場合　&gt;　　</t>
    <rPh sb="13" eb="15">
      <t>バアイ</t>
    </rPh>
    <phoneticPr fontId="98"/>
  </si>
  <si>
    <t>テーブル４&lt;　パターン１の場合　＞</t>
    <rPh sb="13" eb="15">
      <t>バアイ</t>
    </rPh>
    <phoneticPr fontId="98"/>
  </si>
  <si>
    <t>テーブル５&lt;　パターン６の場合　&gt;</t>
    <rPh sb="13" eb="15">
      <t>バアイ</t>
    </rPh>
    <phoneticPr fontId="98"/>
  </si>
  <si>
    <t>選択テーブル</t>
    <rPh sb="0" eb="2">
      <t>センタク</t>
    </rPh>
    <phoneticPr fontId="2"/>
  </si>
  <si>
    <t>テーブル２&lt;　パターン４の場合　&gt;　</t>
    <phoneticPr fontId="98"/>
  </si>
  <si>
    <t>"2"</t>
    <phoneticPr fontId="98"/>
  </si>
  <si>
    <t>テーブル３&lt;　パターン５の場合　＞　　</t>
    <phoneticPr fontId="98"/>
  </si>
  <si>
    <t>"3"</t>
    <phoneticPr fontId="98"/>
  </si>
  <si>
    <t>※充当順は以下のとおり。</t>
    <phoneticPr fontId="98"/>
  </si>
  <si>
    <t>分納の場合　：第１期⇒一般拠出金⇒第２期⇒第３期</t>
    <phoneticPr fontId="98"/>
  </si>
  <si>
    <t>－</t>
    <phoneticPr fontId="98"/>
  </si>
  <si>
    <t>充当を優先（残額は還付）</t>
    <rPh sb="0" eb="2">
      <t>ジュウトウ</t>
    </rPh>
    <rPh sb="3" eb="5">
      <t>ユウセン</t>
    </rPh>
    <rPh sb="6" eb="8">
      <t>ザンガク</t>
    </rPh>
    <rPh sb="9" eb="11">
      <t>カンプ</t>
    </rPh>
    <phoneticPr fontId="2"/>
  </si>
  <si>
    <t>充当</t>
    <rPh sb="0" eb="2">
      <t>ジュウトウ</t>
    </rPh>
    <phoneticPr fontId="2"/>
  </si>
  <si>
    <t>"充当しない（全額を還付）"</t>
    <phoneticPr fontId="98"/>
  </si>
  <si>
    <t>雇用保険分</t>
    <phoneticPr fontId="2"/>
  </si>
  <si>
    <t xml:space="preserve">(6)
役員で雇用保険の資格のある人
（実質的な役員報酬分を除きます）
</t>
    <rPh sb="4" eb="6">
      <t>ヤクイン</t>
    </rPh>
    <rPh sb="7" eb="9">
      <t>コヨウ</t>
    </rPh>
    <rPh sb="9" eb="11">
      <t>ホケン</t>
    </rPh>
    <rPh sb="12" eb="14">
      <t>シカク</t>
    </rPh>
    <rPh sb="17" eb="18">
      <t>ヒト</t>
    </rPh>
    <rPh sb="20" eb="23">
      <t>ジッシツテキ</t>
    </rPh>
    <rPh sb="24" eb="26">
      <t>ヤクイン</t>
    </rPh>
    <rPh sb="26" eb="28">
      <t>ホウシュウ</t>
    </rPh>
    <rPh sb="28" eb="29">
      <t>ブン</t>
    </rPh>
    <rPh sb="30" eb="31">
      <t>ノゾ</t>
    </rPh>
    <phoneticPr fontId="2"/>
  </si>
  <si>
    <t>業については、保険関係成立以降の月数</t>
    <phoneticPr fontId="2"/>
  </si>
  <si>
    <t>申告済概算保険料額が確定保険料額よりも大きくなる場合に充当を行うかどうか選択します。</t>
    <rPh sb="0" eb="2">
      <t>シンコク</t>
    </rPh>
    <rPh sb="2" eb="3">
      <t>ス</t>
    </rPh>
    <rPh sb="3" eb="5">
      <t>ガイサン</t>
    </rPh>
    <rPh sb="5" eb="7">
      <t>ホケン</t>
    </rPh>
    <rPh sb="7" eb="8">
      <t>リョウ</t>
    </rPh>
    <rPh sb="8" eb="9">
      <t>ガク</t>
    </rPh>
    <rPh sb="10" eb="12">
      <t>カクテイ</t>
    </rPh>
    <rPh sb="12" eb="15">
      <t>ホケンリョウ</t>
    </rPh>
    <rPh sb="15" eb="16">
      <t>ガク</t>
    </rPh>
    <rPh sb="19" eb="20">
      <t>オオ</t>
    </rPh>
    <rPh sb="24" eb="26">
      <t>バアイ</t>
    </rPh>
    <rPh sb="27" eb="29">
      <t>ジュウトウ</t>
    </rPh>
    <rPh sb="30" eb="31">
      <t>オコナ</t>
    </rPh>
    <phoneticPr fontId="2"/>
  </si>
  <si>
    <t>　　が自動修正されます。また、残額を還付するための還付請求額は、別途作成する必要があります。</t>
    <rPh sb="3" eb="5">
      <t>ジドウ</t>
    </rPh>
    <rPh sb="5" eb="7">
      <t>シュウセイ</t>
    </rPh>
    <rPh sb="15" eb="17">
      <t>ザンガク</t>
    </rPh>
    <rPh sb="18" eb="20">
      <t>カンプ</t>
    </rPh>
    <rPh sb="25" eb="27">
      <t>カンプ</t>
    </rPh>
    <rPh sb="27" eb="29">
      <t>セイキュウ</t>
    </rPh>
    <rPh sb="29" eb="30">
      <t>ガク</t>
    </rPh>
    <rPh sb="32" eb="34">
      <t>ベット</t>
    </rPh>
    <rPh sb="34" eb="36">
      <t>サクセイ</t>
    </rPh>
    <rPh sb="38" eb="40">
      <t>ヒツヨウ</t>
    </rPh>
    <phoneticPr fontId="2"/>
  </si>
  <si>
    <t>○ 「充当を優先（残額は還付）」場合…充当を優先するように労働保険料充当額、一般拠出金充当額</t>
    <rPh sb="3" eb="5">
      <t>ジュウトウ</t>
    </rPh>
    <rPh sb="6" eb="8">
      <t>ユウセン</t>
    </rPh>
    <rPh sb="9" eb="11">
      <t>ザンガク</t>
    </rPh>
    <rPh sb="12" eb="14">
      <t>カンプ</t>
    </rPh>
    <rPh sb="16" eb="18">
      <t>バアイ</t>
    </rPh>
    <rPh sb="19" eb="21">
      <t>ジュウトウ</t>
    </rPh>
    <rPh sb="22" eb="24">
      <t>ユウセン</t>
    </rPh>
    <rPh sb="29" eb="31">
      <t>ロウドウ</t>
    </rPh>
    <rPh sb="31" eb="33">
      <t>ホケン</t>
    </rPh>
    <rPh sb="33" eb="34">
      <t>リョウ</t>
    </rPh>
    <rPh sb="34" eb="36">
      <t>ジュウトウ</t>
    </rPh>
    <rPh sb="36" eb="37">
      <t>ガク</t>
    </rPh>
    <rPh sb="38" eb="40">
      <t>イッパン</t>
    </rPh>
    <rPh sb="40" eb="43">
      <t>キョシュツキン</t>
    </rPh>
    <phoneticPr fontId="2"/>
  </si>
  <si>
    <t>充当しない（全額を還付）</t>
    <phoneticPr fontId="2"/>
  </si>
  <si>
    <t>○「充当しない（全額を還付）」 場合…還付請求書は、別途作成する必要があります。</t>
    <rPh sb="16" eb="18">
      <t>バアイ</t>
    </rPh>
    <rPh sb="19" eb="21">
      <t>カンプ</t>
    </rPh>
    <phoneticPr fontId="2"/>
  </si>
  <si>
    <t>※会計年度（元号：令和は9）</t>
    <rPh sb="1" eb="3">
      <t>カイケイ</t>
    </rPh>
    <rPh sb="3" eb="5">
      <t>ネンド</t>
    </rPh>
    <rPh sb="9" eb="11">
      <t>レイワ</t>
    </rPh>
    <phoneticPr fontId="2"/>
  </si>
  <si>
    <t>※収納年月日（元号：令和は9）</t>
    <rPh sb="1" eb="3">
      <t>シュウノウ</t>
    </rPh>
    <rPh sb="3" eb="6">
      <t>ネンガッピ</t>
    </rPh>
    <phoneticPr fontId="2"/>
  </si>
  <si>
    <t>※徴定年度
（元号：平成は７、令和は9）</t>
    <rPh sb="1" eb="2">
      <t>シルシ</t>
    </rPh>
    <rPh sb="2" eb="3">
      <t>サダム</t>
    </rPh>
    <rPh sb="3" eb="5">
      <t>ネンド</t>
    </rPh>
    <phoneticPr fontId="2"/>
  </si>
  <si>
    <t>色のついた欄（①～⑧の８箇所）について、以下の順番等で入力してください。</t>
    <rPh sb="12" eb="14">
      <t>カショ</t>
    </rPh>
    <rPh sb="20" eb="22">
      <t>イカ</t>
    </rPh>
    <rPh sb="23" eb="25">
      <t>ジュンバン</t>
    </rPh>
    <rPh sb="25" eb="26">
      <t>トウ</t>
    </rPh>
    <rPh sb="27" eb="29">
      <t>ニュウリョク</t>
    </rPh>
    <phoneticPr fontId="2"/>
  </si>
  <si>
    <t>　・まず、①～⑤欄について、お手元の年度更新申告書等を参考に入力してください。</t>
    <rPh sb="8" eb="9">
      <t>ラン</t>
    </rPh>
    <rPh sb="15" eb="17">
      <t>テモト</t>
    </rPh>
    <rPh sb="18" eb="25">
      <t>ネンドコウシンシンコクショ</t>
    </rPh>
    <rPh sb="25" eb="26">
      <t>トウ</t>
    </rPh>
    <rPh sb="27" eb="29">
      <t>サンコウ</t>
    </rPh>
    <rPh sb="30" eb="32">
      <t>ニュウリョク</t>
    </rPh>
    <phoneticPr fontId="104"/>
  </si>
  <si>
    <t>　ので、分納を希望する場合は⑥欄について「３」を入力してください。</t>
    <phoneticPr fontId="104"/>
  </si>
  <si>
    <t>　希望する処理を選択してください。</t>
    <phoneticPr fontId="104"/>
  </si>
  <si>
    <t>　また、⑦欄について、「充当を優先（残額は還付）」を選択した場合は、⑧欄のプルダウンから希望する処理を</t>
    <rPh sb="5" eb="6">
      <t>ラン</t>
    </rPh>
    <rPh sb="12" eb="14">
      <t>ジュウトウ</t>
    </rPh>
    <rPh sb="15" eb="17">
      <t>ユウセン</t>
    </rPh>
    <rPh sb="18" eb="20">
      <t>ザンガク</t>
    </rPh>
    <rPh sb="21" eb="23">
      <t>カンプ</t>
    </rPh>
    <rPh sb="26" eb="28">
      <t>センタク</t>
    </rPh>
    <rPh sb="30" eb="32">
      <t>バアイ</t>
    </rPh>
    <rPh sb="35" eb="36">
      <t>ラン</t>
    </rPh>
    <rPh sb="44" eb="46">
      <t>キボウ</t>
    </rPh>
    <rPh sb="48" eb="50">
      <t>ショリ</t>
    </rPh>
    <phoneticPr fontId="104"/>
  </si>
  <si>
    <t>　選択してください。</t>
    <phoneticPr fontId="104"/>
  </si>
  <si>
    <t>　なお、⑦欄について、「充当しない（全額を還付）」を選択した場合は、⑧欄は空欄のままとしてください。</t>
    <rPh sb="5" eb="6">
      <t>ラン</t>
    </rPh>
    <rPh sb="12" eb="14">
      <t>ジュウトウ</t>
    </rPh>
    <rPh sb="18" eb="20">
      <t>ゼンガク</t>
    </rPh>
    <rPh sb="21" eb="23">
      <t>カンプ</t>
    </rPh>
    <rPh sb="26" eb="28">
      <t>センタク</t>
    </rPh>
    <rPh sb="30" eb="32">
      <t>バアイ</t>
    </rPh>
    <rPh sb="35" eb="36">
      <t>ラン</t>
    </rPh>
    <rPh sb="37" eb="39">
      <t>クウラン</t>
    </rPh>
    <phoneticPr fontId="104"/>
  </si>
  <si>
    <t>　※上記処理の結果、最終的に還付額が生じた際は、別途、「還付請求書」を作成の上、ご提出いただく必要</t>
    <rPh sb="2" eb="4">
      <t>ジョウキ</t>
    </rPh>
    <rPh sb="4" eb="6">
      <t>ショリ</t>
    </rPh>
    <rPh sb="7" eb="9">
      <t>ケッカ</t>
    </rPh>
    <rPh sb="10" eb="13">
      <t>サイシュウテキ</t>
    </rPh>
    <rPh sb="14" eb="16">
      <t>カンプ</t>
    </rPh>
    <rPh sb="16" eb="17">
      <t>ガク</t>
    </rPh>
    <rPh sb="18" eb="19">
      <t>ショウ</t>
    </rPh>
    <rPh sb="21" eb="22">
      <t>サイ</t>
    </rPh>
    <rPh sb="24" eb="26">
      <t>ベット</t>
    </rPh>
    <rPh sb="28" eb="30">
      <t>カンプ</t>
    </rPh>
    <rPh sb="30" eb="33">
      <t>セイキュウショ</t>
    </rPh>
    <rPh sb="35" eb="37">
      <t>サクセイ</t>
    </rPh>
    <rPh sb="38" eb="39">
      <t>ウエ</t>
    </rPh>
    <rPh sb="41" eb="43">
      <t>テイシュツ</t>
    </rPh>
    <rPh sb="47" eb="49">
      <t>ヒツヨウ</t>
    </rPh>
    <phoneticPr fontId="104"/>
  </si>
  <si>
    <t>　があります。</t>
    <phoneticPr fontId="104"/>
  </si>
  <si>
    <t>　は空欄のままとしてください。</t>
    <phoneticPr fontId="104"/>
  </si>
  <si>
    <t>なお、⑦及び⑧欄については、①～⑥の入力結果により、入力が必要となった場合にのみ</t>
    <phoneticPr fontId="104"/>
  </si>
  <si>
    <t>色となります。</t>
    <phoneticPr fontId="2"/>
  </si>
  <si>
    <r>
      <t>　・次に、</t>
    </r>
    <r>
      <rPr>
        <b/>
        <u/>
        <sz val="15"/>
        <rFont val="ＭＳ Ｐ明朝"/>
        <family val="1"/>
        <charset val="128"/>
      </rPr>
      <t>概算労働保険料（申告書の⑭の（イ）欄）の額が40万円以上の場合</t>
    </r>
    <r>
      <rPr>
        <b/>
        <sz val="15"/>
        <rFont val="ＭＳ Ｐ明朝"/>
        <family val="1"/>
        <charset val="128"/>
      </rPr>
      <t>は3回の分納（延納）が可能です</t>
    </r>
    <rPh sb="2" eb="3">
      <t>ツギ</t>
    </rPh>
    <rPh sb="5" eb="7">
      <t>ガイサン</t>
    </rPh>
    <rPh sb="7" eb="9">
      <t>ロウドウ</t>
    </rPh>
    <rPh sb="9" eb="12">
      <t>ホケンリョウ</t>
    </rPh>
    <rPh sb="13" eb="16">
      <t>シンコクショ</t>
    </rPh>
    <rPh sb="22" eb="23">
      <t>ラン</t>
    </rPh>
    <rPh sb="25" eb="26">
      <t>ガク</t>
    </rPh>
    <rPh sb="29" eb="31">
      <t>マンエン</t>
    </rPh>
    <rPh sb="31" eb="33">
      <t>イジョウ</t>
    </rPh>
    <rPh sb="34" eb="36">
      <t>バアイ</t>
    </rPh>
    <phoneticPr fontId="104"/>
  </si>
  <si>
    <r>
      <t>　・</t>
    </r>
    <r>
      <rPr>
        <b/>
        <u/>
        <sz val="15"/>
        <rFont val="ＭＳ Ｐ明朝"/>
        <family val="1"/>
        <charset val="128"/>
      </rPr>
      <t>⑤欄に入力した額が確定労働保険料（申告書の⑩の（イ）欄）の額を上回る場合</t>
    </r>
    <r>
      <rPr>
        <b/>
        <sz val="15"/>
        <rFont val="ＭＳ Ｐ明朝"/>
        <family val="1"/>
        <charset val="128"/>
      </rPr>
      <t>は、⑦欄のプルダウンから</t>
    </r>
    <rPh sb="3" eb="4">
      <t>ラン</t>
    </rPh>
    <rPh sb="5" eb="7">
      <t>ニュウリョク</t>
    </rPh>
    <rPh sb="9" eb="10">
      <t>ガク</t>
    </rPh>
    <rPh sb="11" eb="13">
      <t>カクテイ</t>
    </rPh>
    <rPh sb="13" eb="15">
      <t>ロウドウ</t>
    </rPh>
    <rPh sb="15" eb="17">
      <t>ホケン</t>
    </rPh>
    <rPh sb="17" eb="18">
      <t>リョウ</t>
    </rPh>
    <rPh sb="19" eb="22">
      <t>シンコクショ</t>
    </rPh>
    <rPh sb="28" eb="29">
      <t>ラン</t>
    </rPh>
    <rPh sb="31" eb="32">
      <t>ガク</t>
    </rPh>
    <rPh sb="33" eb="35">
      <t>ウワマワ</t>
    </rPh>
    <rPh sb="36" eb="38">
      <t>バアイ</t>
    </rPh>
    <rPh sb="41" eb="42">
      <t>ラン</t>
    </rPh>
    <phoneticPr fontId="104"/>
  </si>
  <si>
    <r>
      <t>　・</t>
    </r>
    <r>
      <rPr>
        <b/>
        <u/>
        <sz val="15"/>
        <rFont val="ＭＳ Ｐ明朝"/>
        <family val="1"/>
        <charset val="128"/>
      </rPr>
      <t>⑤欄に入力した額が確定労働保険料（申告書の⑩の（イ）欄）の額と同額又は下回る場合</t>
    </r>
    <r>
      <rPr>
        <b/>
        <sz val="15"/>
        <rFont val="ＭＳ Ｐ明朝"/>
        <family val="1"/>
        <charset val="128"/>
      </rPr>
      <t>は、⑦欄及び⑧欄</t>
    </r>
    <rPh sb="46" eb="47">
      <t>オヨ</t>
    </rPh>
    <rPh sb="49" eb="50">
      <t>ラン</t>
    </rPh>
    <phoneticPr fontId="104"/>
  </si>
  <si>
    <t>還付請求</t>
    <phoneticPr fontId="2"/>
  </si>
  <si>
    <t>充当しない（全額を還付）</t>
    <rPh sb="0" eb="2">
      <t>ジュウトウ</t>
    </rPh>
    <rPh sb="6" eb="8">
      <t>ゼンガク</t>
    </rPh>
    <rPh sb="9" eb="11">
      <t>カンプ</t>
    </rPh>
    <phoneticPr fontId="2"/>
  </si>
  <si>
    <t>還付（旧）</t>
    <rPh sb="0" eb="2">
      <t>カンプ</t>
    </rPh>
    <rPh sb="3" eb="4">
      <t>キュウ</t>
    </rPh>
    <phoneticPr fontId="2"/>
  </si>
  <si>
    <t>②増加年月日（元号：令和は９）</t>
    <rPh sb="1" eb="3">
      <t>ゾウカ</t>
    </rPh>
    <rPh sb="3" eb="6">
      <t>ネンガッピ</t>
    </rPh>
    <rPh sb="7" eb="9">
      <t>ゲンゴウ</t>
    </rPh>
    <rPh sb="10" eb="12">
      <t>レイワ</t>
    </rPh>
    <phoneticPr fontId="2"/>
  </si>
  <si>
    <t>③事業廃止等年月日（元号：令和は９）</t>
    <rPh sb="1" eb="3">
      <t>ジギョウ</t>
    </rPh>
    <rPh sb="3" eb="5">
      <t>ハイシ</t>
    </rPh>
    <rPh sb="5" eb="6">
      <t>トウ</t>
    </rPh>
    <rPh sb="13" eb="15">
      <t>レイワ</t>
    </rPh>
    <phoneticPr fontId="2"/>
  </si>
  <si>
    <t>(2)増加年月日（元号：令和は９）</t>
    <rPh sb="12" eb="14">
      <t>レイワ</t>
    </rPh>
    <phoneticPr fontId="2"/>
  </si>
  <si>
    <t>(3)事業廃止等年月日（元号：令和は９）</t>
    <rPh sb="3" eb="5">
      <t>ジギョウ</t>
    </rPh>
    <rPh sb="5" eb="7">
      <t>ハイシ</t>
    </rPh>
    <rPh sb="7" eb="8">
      <t>トウ</t>
    </rPh>
    <rPh sb="15" eb="17">
      <t>レイワ</t>
    </rPh>
    <phoneticPr fontId="2"/>
  </si>
  <si>
    <t>し」（タブ）をクリックして行ってください。</t>
    <phoneticPr fontId="2"/>
  </si>
  <si>
    <t>雇用保険分</t>
    <phoneticPr fontId="2"/>
  </si>
  <si>
    <t>概算・増加概算
保険料算定内訳</t>
    <rPh sb="0" eb="2">
      <t>ガイサン</t>
    </rPh>
    <rPh sb="3" eb="5">
      <t>ゾウカ</t>
    </rPh>
    <rPh sb="5" eb="7">
      <t>ガイサン</t>
    </rPh>
    <rPh sb="8" eb="11">
      <t>ホケンリョウ</t>
    </rPh>
    <rPh sb="11" eb="13">
      <t>サンテイ</t>
    </rPh>
    <rPh sb="13" eb="15">
      <t>ウチワケ</t>
    </rPh>
    <phoneticPr fontId="2"/>
  </si>
  <si>
    <t>被保険者</t>
    <rPh sb="0" eb="4">
      <t>ヒホケンシャ</t>
    </rPh>
    <phoneticPr fontId="2"/>
  </si>
  <si>
    <t>申告書⑧欄（ホ） へ転記</t>
    <rPh sb="0" eb="3">
      <t>シンコクショ</t>
    </rPh>
    <rPh sb="4" eb="5">
      <t>ラン</t>
    </rPh>
    <rPh sb="10" eb="12">
      <t>テンキ</t>
    </rPh>
    <phoneticPr fontId="2"/>
  </si>
  <si>
    <t>(12)の合計額の千円未満
を切り捨てた額</t>
    <rPh sb="5" eb="7">
      <t>ゴウケイ</t>
    </rPh>
    <rPh sb="7" eb="8">
      <t>ガク</t>
    </rPh>
    <rPh sb="9" eb="10">
      <t>セン</t>
    </rPh>
    <rPh sb="10" eb="13">
      <t>エンミマン</t>
    </rPh>
    <rPh sb="15" eb="16">
      <t>キ</t>
    </rPh>
    <rPh sb="17" eb="18">
      <t>ス</t>
    </rPh>
    <rPh sb="20" eb="21">
      <t>ガク</t>
    </rPh>
    <phoneticPr fontId="2"/>
  </si>
  <si>
    <t>合計人数を12で除し小数点以下切り捨てた月平均人数を記入してください。</t>
    <phoneticPr fontId="2"/>
  </si>
  <si>
    <t>い。</t>
    <phoneticPr fontId="2"/>
  </si>
  <si>
    <t>下切り捨てた月平均人数を記入してくださ</t>
    <phoneticPr fontId="2"/>
  </si>
  <si>
    <t>入し(11)の合計人数を12で除し小数点以</t>
    <phoneticPr fontId="2"/>
  </si>
  <si>
    <t xml:space="preserve"> 千円</t>
    <phoneticPr fontId="2"/>
  </si>
  <si>
    <t>円</t>
    <phoneticPr fontId="2"/>
  </si>
  <si>
    <t>(5) 労働保険料等の納付が猶予されている場合の申告書の記載方法については管轄の</t>
    <phoneticPr fontId="2"/>
  </si>
  <si>
    <t>都道府県労働局にお問い合わせください。</t>
  </si>
  <si>
    <t>→　「雇用保険対象被保険者数及び賃金」（⑤、⑥）の入力は不要です。</t>
    <phoneticPr fontId="2"/>
  </si>
  <si>
    <t>　　　人」については、該当する場合のみ入力してください。</t>
    <phoneticPr fontId="2"/>
  </si>
  <si>
    <t>○「⑧保険料・一般拠出金算定基礎額」（項１１、１３、１８、３５）</t>
    <rPh sb="3" eb="6">
      <t>ホケンリョウ</t>
    </rPh>
    <rPh sb="7" eb="9">
      <t>イッパン</t>
    </rPh>
    <rPh sb="9" eb="12">
      <t>キョシュツキン</t>
    </rPh>
    <rPh sb="12" eb="14">
      <t>サンテイ</t>
    </rPh>
    <rPh sb="14" eb="16">
      <t>キソ</t>
    </rPh>
    <rPh sb="16" eb="17">
      <t>ガク</t>
    </rPh>
    <rPh sb="19" eb="20">
      <t>コウ</t>
    </rPh>
    <phoneticPr fontId="2"/>
  </si>
  <si>
    <t>○「⑨保険料・一般拠出金率（イ）、（へ）」</t>
    <rPh sb="3" eb="6">
      <t>ホケンリョウ</t>
    </rPh>
    <rPh sb="7" eb="9">
      <t>イッパン</t>
    </rPh>
    <rPh sb="9" eb="12">
      <t>キョシュツキン</t>
    </rPh>
    <rPh sb="12" eb="13">
      <t>リツ</t>
    </rPh>
    <phoneticPr fontId="2"/>
  </si>
  <si>
    <t>○「⑩確定保険料・一般拠出金額」（項１２、１４、１９、３６）</t>
    <rPh sb="3" eb="5">
      <t>カクテイ</t>
    </rPh>
    <rPh sb="5" eb="8">
      <t>ホケンリョウ</t>
    </rPh>
    <rPh sb="9" eb="11">
      <t>イッパン</t>
    </rPh>
    <rPh sb="11" eb="14">
      <t>キョシュツキン</t>
    </rPh>
    <rPh sb="14" eb="15">
      <t>ガク</t>
    </rPh>
    <rPh sb="17" eb="18">
      <t>コウ</t>
    </rPh>
    <phoneticPr fontId="2"/>
  </si>
  <si>
    <t>○「⑫保険料算定基礎額の見込額」（項２０、２２、２６）</t>
    <rPh sb="3" eb="6">
      <t>ホケンリョウ</t>
    </rPh>
    <rPh sb="6" eb="8">
      <t>サンテイ</t>
    </rPh>
    <rPh sb="8" eb="10">
      <t>キソ</t>
    </rPh>
    <rPh sb="10" eb="11">
      <t>ガク</t>
    </rPh>
    <rPh sb="12" eb="14">
      <t>ミコ</t>
    </rPh>
    <rPh sb="14" eb="15">
      <t>ガク</t>
    </rPh>
    <rPh sb="17" eb="18">
      <t>コウ</t>
    </rPh>
    <phoneticPr fontId="2"/>
  </si>
  <si>
    <t>(7)申告書への転記</t>
    <rPh sb="3" eb="6">
      <t>シンコクショ</t>
    </rPh>
    <rPh sb="8" eb="10">
      <t>テンキ</t>
    </rPh>
    <phoneticPr fontId="2"/>
  </si>
  <si>
    <t>領　収　日　付　等</t>
    <rPh sb="0" eb="1">
      <t>リョウ</t>
    </rPh>
    <rPh sb="2" eb="3">
      <t>オサム</t>
    </rPh>
    <rPh sb="4" eb="5">
      <t>ヒ</t>
    </rPh>
    <rPh sb="6" eb="7">
      <t>ツ</t>
    </rPh>
    <rPh sb="8" eb="9">
      <t>ナド</t>
    </rPh>
    <phoneticPr fontId="2"/>
  </si>
  <si>
    <r>
      <t>概算・増加概算</t>
    </r>
    <r>
      <rPr>
        <sz val="8"/>
        <rFont val="ＭＳ Ｐ明朝"/>
        <family val="1"/>
        <charset val="128"/>
      </rPr>
      <t>保険料算定内訳</t>
    </r>
    <rPh sb="0" eb="2">
      <t>ガイサン</t>
    </rPh>
    <rPh sb="3" eb="5">
      <t>ゾウカ</t>
    </rPh>
    <rPh sb="5" eb="7">
      <t>ガイサン</t>
    </rPh>
    <rPh sb="7" eb="9">
      <t>ホケン</t>
    </rPh>
    <rPh sb="9" eb="10">
      <t>リョウ</t>
    </rPh>
    <rPh sb="10" eb="12">
      <t>サンテイ</t>
    </rPh>
    <rPh sb="12" eb="14">
      <t>ウチワケ</t>
    </rPh>
    <phoneticPr fontId="2"/>
  </si>
  <si>
    <t>申告書確定保険料の算定基礎となる「⑧保険料・一般拠出金算定基礎額」に記載する賃金総額</t>
    <rPh sb="3" eb="5">
      <t>カクテイ</t>
    </rPh>
    <rPh sb="5" eb="8">
      <t>ホケンリョウ</t>
    </rPh>
    <rPh sb="9" eb="11">
      <t>サンテイ</t>
    </rPh>
    <rPh sb="11" eb="13">
      <t>キソ</t>
    </rPh>
    <rPh sb="34" eb="36">
      <t>キサイ</t>
    </rPh>
    <rPh sb="38" eb="40">
      <t>チンギン</t>
    </rPh>
    <rPh sb="40" eb="42">
      <t>ソウガク</t>
    </rPh>
    <phoneticPr fontId="2"/>
  </si>
  <si>
    <t>(4) 年度途中（５月以降）に保険関係が成立した事業</t>
    <phoneticPr fontId="2"/>
  </si>
  <si>
    <r>
      <t>(5) 保険料・拠出金算定基礎額が</t>
    </r>
    <r>
      <rPr>
        <u/>
        <sz val="11"/>
        <rFont val="HG丸ｺﾞｼｯｸM-PRO"/>
        <family val="3"/>
        <charset val="128"/>
      </rPr>
      <t>一千億円以上</t>
    </r>
    <r>
      <rPr>
        <sz val="11"/>
        <rFont val="HG丸ｺﾞｼｯｸM-PRO"/>
        <family val="3"/>
        <charset val="128"/>
      </rPr>
      <t>の場合</t>
    </r>
    <rPh sb="4" eb="7">
      <t>ホケンリョウ</t>
    </rPh>
    <rPh sb="8" eb="11">
      <t>キョシュツキン</t>
    </rPh>
    <rPh sb="11" eb="13">
      <t>サンテイ</t>
    </rPh>
    <rPh sb="13" eb="15">
      <t>キソ</t>
    </rPh>
    <rPh sb="15" eb="16">
      <t>ガク</t>
    </rPh>
    <rPh sb="17" eb="19">
      <t>イッセン</t>
    </rPh>
    <rPh sb="19" eb="20">
      <t>オク</t>
    </rPh>
    <rPh sb="20" eb="21">
      <t>エン</t>
    </rPh>
    <rPh sb="21" eb="23">
      <t>イジョウ</t>
    </rPh>
    <rPh sb="24" eb="26">
      <t>バアイ</t>
    </rPh>
    <phoneticPr fontId="2"/>
  </si>
  <si>
    <r>
      <t>(6)還付金のうち、</t>
    </r>
    <r>
      <rPr>
        <u/>
        <sz val="11"/>
        <rFont val="HG丸ｺﾞｼｯｸM-PRO"/>
        <family val="3"/>
        <charset val="128"/>
      </rPr>
      <t>一部の任意の金額</t>
    </r>
    <r>
      <rPr>
        <sz val="11"/>
        <rFont val="HG丸ｺﾞｼｯｸM-PRO"/>
        <family val="3"/>
        <charset val="128"/>
      </rPr>
      <t>についてのみ充当を行う場合</t>
    </r>
    <rPh sb="3" eb="6">
      <t>カンプキン</t>
    </rPh>
    <rPh sb="10" eb="11">
      <t>イチ</t>
    </rPh>
    <rPh sb="11" eb="12">
      <t>ブ</t>
    </rPh>
    <rPh sb="13" eb="15">
      <t>ニンイ</t>
    </rPh>
    <rPh sb="16" eb="18">
      <t>キンガク</t>
    </rPh>
    <rPh sb="24" eb="26">
      <t>ジュウトウ</t>
    </rPh>
    <rPh sb="27" eb="28">
      <t>オコナ</t>
    </rPh>
    <rPh sb="29" eb="31">
      <t>バアイ</t>
    </rPh>
    <phoneticPr fontId="2"/>
  </si>
  <si>
    <t>３．利用できない事業</t>
    <phoneticPr fontId="2"/>
  </si>
  <si>
    <t>(1) 本ツールは、フリーウェアです。自由にご使用いただいて差し支えありませんが、</t>
    <rPh sb="30" eb="31">
      <t>サ</t>
    </rPh>
    <rPh sb="32" eb="33">
      <t>ツカ</t>
    </rPh>
    <phoneticPr fontId="2"/>
  </si>
  <si>
    <t>個別のご相談には応じられません。</t>
    <phoneticPr fontId="2"/>
  </si>
  <si>
    <t>本ツールの使用方法、注意事項等について記載しています（このシートです）。</t>
    <rPh sb="0" eb="1">
      <t>ホン</t>
    </rPh>
    <rPh sb="5" eb="7">
      <t>シヨウ</t>
    </rPh>
    <rPh sb="7" eb="9">
      <t>ホウホウ</t>
    </rPh>
    <rPh sb="10" eb="12">
      <t>チュウイ</t>
    </rPh>
    <rPh sb="12" eb="14">
      <t>ジコウ</t>
    </rPh>
    <rPh sb="14" eb="15">
      <t>トウ</t>
    </rPh>
    <rPh sb="19" eb="21">
      <t>キサイ</t>
    </rPh>
    <phoneticPr fontId="2"/>
  </si>
  <si>
    <r>
      <t>⑦　申告・納付期限</t>
    </r>
    <r>
      <rPr>
        <sz val="11"/>
        <color indexed="10"/>
        <rFont val="HG丸ｺﾞｼｯｸM-PRO"/>
        <family val="3"/>
        <charset val="128"/>
      </rPr>
      <t>（６月１日～７月１０日）</t>
    </r>
    <r>
      <rPr>
        <sz val="11"/>
        <rFont val="HG丸ｺﾞｼｯｸM-PRO"/>
        <family val="3"/>
        <charset val="128"/>
      </rPr>
      <t>までに、申告書の２枚目と３枚目の上部を切り離し、</t>
    </r>
    <rPh sb="2" eb="4">
      <t>シンコク</t>
    </rPh>
    <rPh sb="5" eb="7">
      <t>ノウフ</t>
    </rPh>
    <rPh sb="7" eb="9">
      <t>キゲン</t>
    </rPh>
    <rPh sb="11" eb="12">
      <t>ガツ</t>
    </rPh>
    <rPh sb="13" eb="14">
      <t>ヒ</t>
    </rPh>
    <rPh sb="16" eb="17">
      <t>ガツ</t>
    </rPh>
    <rPh sb="19" eb="20">
      <t>ニチ</t>
    </rPh>
    <phoneticPr fontId="2"/>
  </si>
  <si>
    <t>都道府県労働局、労働基準監督署のいずれかに提出する。</t>
    <phoneticPr fontId="2"/>
  </si>
  <si>
    <t>保険料・拠出金を添えて、金融機関（一部を除く全国の銀行、信用金庫や郵便局）、管轄の</t>
    <rPh sb="4" eb="7">
      <t>キョシュツキン</t>
    </rPh>
    <phoneticPr fontId="2"/>
  </si>
  <si>
    <t>「０」も含む）を申告書原本に記載する又は電子申請画面に入力する。</t>
    <rPh sb="18" eb="19">
      <t>マタ</t>
    </rPh>
    <rPh sb="20" eb="22">
      <t>デンシ</t>
    </rPh>
    <rPh sb="22" eb="24">
      <t>シンセイ</t>
    </rPh>
    <rPh sb="24" eb="26">
      <t>ガメン</t>
    </rPh>
    <rPh sb="27" eb="29">
      <t>ニュウリョク</t>
    </rPh>
    <phoneticPr fontId="2"/>
  </si>
  <si>
    <t>　該当する欄の賃金締切日ごとの人数、賃金総額を各月ごとに集計して入力していきます。</t>
    <rPh sb="1" eb="3">
      <t>ガイトウ</t>
    </rPh>
    <rPh sb="5" eb="6">
      <t>ラン</t>
    </rPh>
    <phoneticPr fontId="2"/>
  </si>
  <si>
    <t>※　還付請求書は、厚生労働省ホームページからダウンロードできるほか、最寄りの</t>
    <phoneticPr fontId="2"/>
  </si>
  <si>
    <t>　都道府県労働局、労働基準監督署にありますので、別途ご記入の上、ご提出ください。</t>
    <rPh sb="1" eb="5">
      <t>トドウフケン</t>
    </rPh>
    <phoneticPr fontId="2"/>
  </si>
  <si>
    <t>　労災保険の昨年４月から本年３月までの１か月平均使用労働者数が表示されます。</t>
    <rPh sb="1" eb="3">
      <t>ロウサイ</t>
    </rPh>
    <rPh sb="3" eb="5">
      <t>ホケン</t>
    </rPh>
    <rPh sb="6" eb="8">
      <t>サクネン</t>
    </rPh>
    <rPh sb="9" eb="10">
      <t>ガツ</t>
    </rPh>
    <rPh sb="12" eb="14">
      <t>ホンネン</t>
    </rPh>
    <rPh sb="15" eb="16">
      <t>ガツ</t>
    </rPh>
    <rPh sb="21" eb="22">
      <t>ゲツ</t>
    </rPh>
    <rPh sb="22" eb="24">
      <t>ヘイキン</t>
    </rPh>
    <rPh sb="24" eb="26">
      <t>シヨウ</t>
    </rPh>
    <rPh sb="26" eb="29">
      <t>ロウドウシャ</t>
    </rPh>
    <rPh sb="29" eb="30">
      <t>スウ</t>
    </rPh>
    <rPh sb="31" eb="33">
      <t>ヒョウジ</t>
    </rPh>
    <phoneticPr fontId="2"/>
  </si>
  <si>
    <t>　雇用保険の昨年４月から本年３月までの１か月平均使用労働者数が表示されます。労</t>
    <rPh sb="1" eb="3">
      <t>コヨウ</t>
    </rPh>
    <rPh sb="3" eb="5">
      <t>ホケン</t>
    </rPh>
    <rPh sb="21" eb="22">
      <t>ゲツ</t>
    </rPh>
    <rPh sb="22" eb="24">
      <t>ヘイキン</t>
    </rPh>
    <rPh sb="24" eb="26">
      <t>シヨウ</t>
    </rPh>
    <rPh sb="26" eb="29">
      <t>ロウドウシャ</t>
    </rPh>
    <rPh sb="29" eb="30">
      <t>スウ</t>
    </rPh>
    <rPh sb="31" eb="33">
      <t>ヒョウジ</t>
    </rPh>
    <rPh sb="38" eb="39">
      <t>ロウ</t>
    </rPh>
    <phoneticPr fontId="2"/>
  </si>
  <si>
    <r>
      <t>　申告書への記入が終わりましたら、納付期限</t>
    </r>
    <r>
      <rPr>
        <sz val="11"/>
        <color indexed="10"/>
        <rFont val="HG丸ｺﾞｼｯｸM-PRO"/>
        <family val="3"/>
        <charset val="128"/>
      </rPr>
      <t>（６月１日～７月１０日）</t>
    </r>
    <r>
      <rPr>
        <sz val="11"/>
        <rFont val="HG丸ｺﾞｼｯｸM-PRO"/>
        <family val="3"/>
        <charset val="128"/>
      </rPr>
      <t>までに申告書の２枚目と</t>
    </r>
    <rPh sb="1" eb="4">
      <t>シンコクショ</t>
    </rPh>
    <rPh sb="6" eb="8">
      <t>キニュウ</t>
    </rPh>
    <rPh sb="9" eb="10">
      <t>オ</t>
    </rPh>
    <rPh sb="23" eb="24">
      <t>ツキ</t>
    </rPh>
    <rPh sb="25" eb="26">
      <t>ニチ</t>
    </rPh>
    <rPh sb="28" eb="29">
      <t>ガツ</t>
    </rPh>
    <rPh sb="31" eb="32">
      <t>ニチ</t>
    </rPh>
    <phoneticPr fontId="2"/>
  </si>
  <si>
    <t>３枚目の上部を切り離し、保険料・拠出金を添えて、金融機関（一部を除く全国の銀行、信用金庫</t>
    <rPh sb="16" eb="19">
      <t>キョシュツキン</t>
    </rPh>
    <phoneticPr fontId="2"/>
  </si>
  <si>
    <t>枚目、３枚目は事業主控ですので、保管しておいてください。）。</t>
    <phoneticPr fontId="2"/>
  </si>
  <si>
    <t>や郵便局）、管轄の都道府県労働局、労働基準監督署のいずれかに提出してください（申告書の２</t>
    <rPh sb="6" eb="8">
      <t>カンカツ</t>
    </rPh>
    <phoneticPr fontId="2"/>
  </si>
  <si>
    <t>　一般拠出金率が表示されます。納付が不要な場合は表示されません。</t>
  </si>
  <si>
    <r>
      <t>領収済通知書</t>
    </r>
    <r>
      <rPr>
        <sz val="20"/>
        <rFont val="ＭＳ 明朝"/>
        <family val="1"/>
        <charset val="128"/>
      </rPr>
      <t>㊞</t>
    </r>
    <rPh sb="0" eb="2">
      <t>リョウシュウ</t>
    </rPh>
    <rPh sb="2" eb="3">
      <t>ズ</t>
    </rPh>
    <rPh sb="3" eb="6">
      <t>ツウチショ</t>
    </rPh>
    <phoneticPr fontId="2"/>
  </si>
  <si>
    <t>　これらについて同意されない場合はご使用をお断りします。</t>
    <phoneticPr fontId="2"/>
  </si>
  <si>
    <t>出金申告書」（以下「申告書」といいます。）の計算を行う際の参考となるよう、作成されたものです。</t>
    <rPh sb="27" eb="28">
      <t>サイ</t>
    </rPh>
    <rPh sb="29" eb="31">
      <t>サンコウ</t>
    </rPh>
    <phoneticPr fontId="2"/>
  </si>
  <si>
    <t>異なる額による計算はできません）。</t>
    <rPh sb="0" eb="1">
      <t>コト</t>
    </rPh>
    <rPh sb="3" eb="4">
      <t>ガク</t>
    </rPh>
    <rPh sb="7" eb="9">
      <t>ケイサン</t>
    </rPh>
    <phoneticPr fontId="2"/>
  </si>
  <si>
    <t>　の場合は、申告書作成画面に入力してください）。申告書下段の「領収済通知書」（納付書）にも</t>
    <rPh sb="24" eb="27">
      <t>シンコクショ</t>
    </rPh>
    <rPh sb="27" eb="29">
      <t>カダン</t>
    </rPh>
    <rPh sb="31" eb="33">
      <t>リョウシュウ</t>
    </rPh>
    <rPh sb="33" eb="34">
      <t>ズミ</t>
    </rPh>
    <rPh sb="34" eb="37">
      <t>ツウチショ</t>
    </rPh>
    <rPh sb="39" eb="42">
      <t>ノウフショ</t>
    </rPh>
    <phoneticPr fontId="2"/>
  </si>
  <si>
    <t>・「⑨保険料・一般拠出金率」の（ホ）及び「⑬保険料率」の（ホ）については、この欄を</t>
    <rPh sb="7" eb="9">
      <t>イッパン</t>
    </rPh>
    <phoneticPr fontId="2"/>
  </si>
  <si>
    <t>　クリックすることで表示される▼をクリックして表示される雇用保険率からも選択する</t>
    <rPh sb="23" eb="25">
      <t>ヒョウジ</t>
    </rPh>
    <phoneticPr fontId="2"/>
  </si>
  <si>
    <t>　ことができます。</t>
    <phoneticPr fontId="2"/>
  </si>
  <si>
    <t>(7) 概算保険料の「賃金総額の見込額」が確定保険料の2倍を上まわる又は2分の1を下まわる場合</t>
    <rPh sb="4" eb="6">
      <t>ガイサン</t>
    </rPh>
    <rPh sb="6" eb="9">
      <t>ホケンリョウ</t>
    </rPh>
    <rPh sb="11" eb="13">
      <t>チンギン</t>
    </rPh>
    <rPh sb="13" eb="15">
      <t>ソウガク</t>
    </rPh>
    <rPh sb="16" eb="19">
      <t>ミコミガク</t>
    </rPh>
    <rPh sb="21" eb="23">
      <t>カクテイ</t>
    </rPh>
    <rPh sb="23" eb="26">
      <t>ホケンリョウ</t>
    </rPh>
    <rPh sb="28" eb="29">
      <t>バイ</t>
    </rPh>
    <rPh sb="30" eb="31">
      <t>ウワ</t>
    </rPh>
    <rPh sb="34" eb="35">
      <t>マタ</t>
    </rPh>
    <rPh sb="37" eb="38">
      <t>ブン</t>
    </rPh>
    <rPh sb="41" eb="42">
      <t>シタ</t>
    </rPh>
    <rPh sb="45" eb="47">
      <t>バアイ</t>
    </rPh>
    <phoneticPr fontId="2"/>
  </si>
  <si>
    <t>→</t>
    <phoneticPr fontId="2"/>
  </si>
  <si>
    <t>月度</t>
  </si>
  <si>
    <t>雇用保険資格のある従業員</t>
  </si>
  <si>
    <t>雇用保険資格のある役員</t>
  </si>
  <si>
    <t>労災保険の区分</t>
  </si>
  <si>
    <t>雇用保険の区分</t>
  </si>
  <si>
    <t>常用労働者</t>
  </si>
  <si>
    <t>臨時労働者</t>
  </si>
  <si>
    <t>対象外</t>
  </si>
  <si>
    <t>役員で労働者扱いの人</t>
  </si>
  <si>
    <t>賞与</t>
    <rPh sb="0" eb="2">
      <t>ショウヨ</t>
    </rPh>
    <phoneticPr fontId="2"/>
  </si>
  <si>
    <t>給与</t>
    <rPh sb="0" eb="2">
      <t>キュウヨ</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</si>
</sst>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176" formatCode="0.00_ "/>
    <numFmt numFmtId="177" formatCode="#,##0_ "/>
    <numFmt numFmtId="178" formatCode="[$-411]ggge&quot;年&quot;m&quot;月&quot;d&quot;日&quot;;@"/>
    <numFmt numFmtId="179" formatCode="0;0;"/>
    <numFmt numFmtId="180" formatCode="#,###\ &quot;人&quot;"/>
    <numFmt numFmtId="181" formatCode="#\ &quot;回&quot;"/>
    <numFmt numFmtId="182" formatCode="#"/>
    <numFmt numFmtId="183" formatCode="[&lt;=999]000;[&lt;=9999]000\-00;000\-0000"/>
    <numFmt numFmtId="184" formatCode="000"/>
    <numFmt numFmtId="185" formatCode="0000"/>
    <numFmt numFmtId="186" formatCode="#,##0;0;"/>
    <numFmt numFmtId="187" formatCode="0.000_ "/>
    <numFmt numFmtId="188" formatCode="#.00;0;"/>
    <numFmt numFmtId="189" formatCode="0.00_);[Red]\(0.00\)"/>
    <numFmt numFmtId="190" formatCode="0.00?_ "/>
    <numFmt numFmtId="191" formatCode="00"/>
    <numFmt numFmtId="192" formatCode="yyyy&quot;年&quot;m&quot;月&quot;;@"/>
    <numFmt numFmtId="193" formatCode="m&quot;月&quot;"/>
  </numFmts>
  <fonts count="119">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2"/>
      <name val="ＭＳ Ｐ明朝"/>
      <family val="1"/>
      <charset val="128"/>
    </font>
    <font>
      <sz val="9"/>
      <name val="ＭＳ Ｐ明朝"/>
      <family val="1"/>
      <charset val="128"/>
    </font>
    <font>
      <sz val="9"/>
      <color indexed="10"/>
      <name val="ＭＳ Ｐ明朝"/>
      <family val="1"/>
      <charset val="128"/>
    </font>
    <font>
      <sz val="8"/>
      <color indexed="10"/>
      <name val="ＭＳ Ｐ明朝"/>
      <family val="1"/>
      <charset val="128"/>
    </font>
    <font>
      <sz val="7"/>
      <color indexed="10"/>
      <name val="ＭＳ Ｐ明朝"/>
      <family val="1"/>
      <charset val="128"/>
    </font>
    <font>
      <sz val="6"/>
      <color indexed="10"/>
      <name val="ＭＳ Ｐ明朝"/>
      <family val="1"/>
      <charset val="128"/>
    </font>
    <font>
      <sz val="10"/>
      <color indexed="10"/>
      <name val="ＭＳ Ｐ明朝"/>
      <family val="1"/>
      <charset val="128"/>
    </font>
    <font>
      <sz val="11"/>
      <color indexed="10"/>
      <name val="ＭＳ Ｐ明朝"/>
      <family val="1"/>
      <charset val="128"/>
    </font>
    <font>
      <sz val="12"/>
      <color indexed="10"/>
      <name val="ＭＳ Ｐ明朝"/>
      <family val="1"/>
      <charset val="128"/>
    </font>
    <font>
      <sz val="14"/>
      <name val="ＭＳ Ｐ明朝"/>
      <family val="1"/>
      <charset val="128"/>
    </font>
    <font>
      <b/>
      <sz val="12"/>
      <color indexed="10"/>
      <name val="ＭＳ Ｐ明朝"/>
      <family val="1"/>
      <charset val="128"/>
    </font>
    <font>
      <b/>
      <sz val="12"/>
      <name val="ＭＳ Ｐ明朝"/>
      <family val="1"/>
      <charset val="128"/>
    </font>
    <font>
      <sz val="10"/>
      <name val="ＭＳ Ｐ明朝"/>
      <family val="1"/>
      <charset val="128"/>
    </font>
    <font>
      <b/>
      <sz val="26"/>
      <name val="ＭＳ Ｐ明朝"/>
      <family val="1"/>
      <charset val="128"/>
    </font>
    <font>
      <b/>
      <sz val="16"/>
      <name val="ＭＳ Ｐ明朝"/>
      <family val="1"/>
      <charset val="128"/>
    </font>
    <font>
      <b/>
      <sz val="14"/>
      <name val="ＭＳ Ｐ明朝"/>
      <family val="1"/>
      <charset val="128"/>
    </font>
    <font>
      <sz val="11"/>
      <name val="ＭＳ Ｐゴシック"/>
      <family val="3"/>
      <charset val="128"/>
    </font>
    <font>
      <sz val="8"/>
      <name val="ＭＳ Ｐ明朝"/>
      <family val="1"/>
      <charset val="128"/>
    </font>
    <font>
      <sz val="7"/>
      <name val="ＭＳ Ｐ明朝"/>
      <family val="1"/>
      <charset val="128"/>
    </font>
    <font>
      <sz val="16"/>
      <name val="ＭＳ Ｐ明朝"/>
      <family val="1"/>
      <charset val="128"/>
    </font>
    <font>
      <sz val="10"/>
      <color indexed="8"/>
      <name val="ＭＳ Ｐゴシック"/>
      <family val="3"/>
      <charset val="128"/>
    </font>
    <font>
      <sz val="10"/>
      <name val="ＭＳ Ｐゴシック"/>
      <family val="3"/>
      <charset val="128"/>
    </font>
    <font>
      <b/>
      <vertAlign val="superscript"/>
      <sz val="16"/>
      <color indexed="10"/>
      <name val="ＭＳ Ｐ明朝"/>
      <family val="1"/>
      <charset val="128"/>
    </font>
    <font>
      <sz val="10"/>
      <color indexed="10"/>
      <name val="ＭＳ Ｐゴシック"/>
      <family val="3"/>
      <charset val="128"/>
    </font>
    <font>
      <b/>
      <sz val="10"/>
      <color indexed="10"/>
      <name val="ＭＳ Ｐゴシック"/>
      <family val="3"/>
      <charset val="128"/>
    </font>
    <font>
      <b/>
      <sz val="10"/>
      <color indexed="8"/>
      <name val="ＭＳ Ｐゴシック"/>
      <family val="3"/>
      <charset val="128"/>
    </font>
    <font>
      <b/>
      <sz val="14"/>
      <color indexed="10"/>
      <name val="ＭＳ Ｐ明朝"/>
      <family val="1"/>
      <charset val="128"/>
    </font>
    <font>
      <b/>
      <sz val="11"/>
      <name val="ＭＳ Ｐ明朝"/>
      <family val="1"/>
      <charset val="128"/>
    </font>
    <font>
      <b/>
      <sz val="24"/>
      <name val="ＭＳ Ｐ明朝"/>
      <family val="1"/>
      <charset val="128"/>
    </font>
    <font>
      <sz val="6"/>
      <name val="ＭＳ Ｐ明朝"/>
      <family val="1"/>
      <charset val="128"/>
    </font>
    <font>
      <b/>
      <sz val="18"/>
      <name val="ＭＳ Ｐ明朝"/>
      <family val="1"/>
      <charset val="128"/>
    </font>
    <font>
      <sz val="18"/>
      <name val="ＭＳ Ｐ明朝"/>
      <family val="1"/>
      <charset val="128"/>
    </font>
    <font>
      <b/>
      <u/>
      <sz val="11"/>
      <color indexed="18"/>
      <name val="ＭＳ Ｐゴシック"/>
      <family val="3"/>
      <charset val="128"/>
    </font>
    <font>
      <sz val="10"/>
      <color indexed="10"/>
      <name val="ＭＳ 明朝"/>
      <family val="1"/>
      <charset val="128"/>
    </font>
    <font>
      <sz val="14"/>
      <color indexed="10"/>
      <name val="ＭＳ Ｐ明朝"/>
      <family val="1"/>
      <charset val="128"/>
    </font>
    <font>
      <sz val="18"/>
      <name val="HGｺﾞｼｯｸE"/>
      <family val="3"/>
      <charset val="128"/>
    </font>
    <font>
      <sz val="16"/>
      <name val="ＭＳ Ｐゴシック"/>
      <family val="3"/>
      <charset val="128"/>
    </font>
    <font>
      <b/>
      <sz val="16"/>
      <name val="HG丸ｺﾞｼｯｸM-PRO"/>
      <family val="3"/>
      <charset val="128"/>
    </font>
    <font>
      <b/>
      <sz val="20"/>
      <color indexed="12"/>
      <name val="ＭＳ Ｐゴシック"/>
      <family val="3"/>
      <charset val="128"/>
    </font>
    <font>
      <sz val="11"/>
      <name val="HG丸ｺﾞｼｯｸM-PRO"/>
      <family val="3"/>
      <charset val="128"/>
    </font>
    <font>
      <b/>
      <sz val="12"/>
      <color indexed="17"/>
      <name val="HG丸ｺﾞｼｯｸM-PRO"/>
      <family val="3"/>
      <charset val="128"/>
    </font>
    <font>
      <sz val="11"/>
      <color indexed="17"/>
      <name val="HG丸ｺﾞｼｯｸM-PRO"/>
      <family val="3"/>
      <charset val="128"/>
    </font>
    <font>
      <b/>
      <sz val="11"/>
      <color indexed="17"/>
      <name val="HG丸ｺﾞｼｯｸM-PRO"/>
      <family val="3"/>
      <charset val="128"/>
    </font>
    <font>
      <sz val="11"/>
      <color indexed="10"/>
      <name val="HG丸ｺﾞｼｯｸM-PRO"/>
      <family val="3"/>
      <charset val="128"/>
    </font>
    <font>
      <u/>
      <sz val="11"/>
      <color indexed="10"/>
      <name val="HG丸ｺﾞｼｯｸM-PRO"/>
      <family val="3"/>
      <charset val="128"/>
    </font>
    <font>
      <sz val="11"/>
      <color indexed="20"/>
      <name val="HG丸ｺﾞｼｯｸM-PRO"/>
      <family val="3"/>
      <charset val="128"/>
    </font>
    <font>
      <sz val="11"/>
      <color indexed="15"/>
      <name val="HG丸ｺﾞｼｯｸM-PRO"/>
      <family val="3"/>
      <charset val="128"/>
    </font>
    <font>
      <sz val="11"/>
      <color indexed="12"/>
      <name val="HG丸ｺﾞｼｯｸM-PRO"/>
      <family val="3"/>
      <charset val="128"/>
    </font>
    <font>
      <b/>
      <sz val="11"/>
      <name val="HG丸ｺﾞｼｯｸM-PRO"/>
      <family val="3"/>
      <charset val="128"/>
    </font>
    <font>
      <b/>
      <sz val="11"/>
      <color indexed="10"/>
      <name val="HG丸ｺﾞｼｯｸM-PRO"/>
      <family val="3"/>
      <charset val="128"/>
    </font>
    <font>
      <b/>
      <sz val="11"/>
      <color indexed="16"/>
      <name val="HG丸ｺﾞｼｯｸM-PRO"/>
      <family val="3"/>
      <charset val="128"/>
    </font>
    <font>
      <sz val="11"/>
      <color indexed="16"/>
      <name val="HG丸ｺﾞｼｯｸM-PRO"/>
      <family val="3"/>
      <charset val="128"/>
    </font>
    <font>
      <u/>
      <sz val="11"/>
      <color indexed="18"/>
      <name val="HG丸ｺﾞｼｯｸM-PRO"/>
      <family val="3"/>
      <charset val="128"/>
    </font>
    <font>
      <u/>
      <sz val="11"/>
      <name val="HG丸ｺﾞｼｯｸM-PRO"/>
      <family val="3"/>
      <charset val="128"/>
    </font>
    <font>
      <b/>
      <u/>
      <sz val="18"/>
      <color indexed="12"/>
      <name val="ＭＳ Ｐ明朝"/>
      <family val="1"/>
      <charset val="128"/>
    </font>
    <font>
      <b/>
      <sz val="16"/>
      <name val="Arial Unicode MS"/>
      <family val="3"/>
      <charset val="128"/>
    </font>
    <font>
      <sz val="10.5"/>
      <name val="HG丸ｺﾞｼｯｸM-PRO"/>
      <family val="3"/>
      <charset val="128"/>
    </font>
    <font>
      <sz val="11"/>
      <name val="Arial Unicode MS"/>
      <family val="3"/>
      <charset val="128"/>
    </font>
    <font>
      <sz val="9"/>
      <color indexed="9"/>
      <name val="ＭＳ Ｐ明朝"/>
      <family val="1"/>
      <charset val="128"/>
    </font>
    <font>
      <sz val="8"/>
      <color indexed="9"/>
      <name val="ＭＳ Ｐ明朝"/>
      <family val="1"/>
      <charset val="128"/>
    </font>
    <font>
      <sz val="6"/>
      <color indexed="9"/>
      <name val="ＭＳ Ｐ明朝"/>
      <family val="1"/>
      <charset val="128"/>
    </font>
    <font>
      <sz val="16"/>
      <name val="Arial Unicode MS"/>
      <family val="3"/>
      <charset val="128"/>
    </font>
    <font>
      <sz val="6"/>
      <name val="ＭＳ Ｐゴシック"/>
      <family val="3"/>
      <charset val="128"/>
    </font>
    <font>
      <sz val="9"/>
      <color indexed="17"/>
      <name val="ＭＳ Ｐ明朝"/>
      <family val="1"/>
      <charset val="128"/>
    </font>
    <font>
      <sz val="11"/>
      <color indexed="8"/>
      <name val="HG丸ｺﾞｼｯｸM-PRO"/>
      <family val="3"/>
      <charset val="128"/>
    </font>
    <font>
      <u/>
      <sz val="11"/>
      <color indexed="8"/>
      <name val="HG丸ｺﾞｼｯｸM-PRO"/>
      <family val="3"/>
      <charset val="128"/>
    </font>
    <font>
      <sz val="9"/>
      <name val="ＭＳ Ｐゴシック"/>
      <family val="3"/>
      <charset val="128"/>
    </font>
    <font>
      <b/>
      <sz val="14"/>
      <name val="ＭＳ Ｐゴシック"/>
      <family val="3"/>
      <charset val="128"/>
    </font>
    <font>
      <sz val="7"/>
      <name val="ＭＳ Ｐゴシック"/>
      <family val="3"/>
      <charset val="128"/>
    </font>
    <font>
      <sz val="11"/>
      <color theme="1"/>
      <name val="ＭＳ Ｐゴシック"/>
      <family val="3"/>
      <charset val="128"/>
      <scheme val="minor"/>
    </font>
    <font>
      <sz val="11"/>
      <color theme="1"/>
      <name val="ＭＳ Ｐ明朝"/>
      <family val="1"/>
      <charset val="128"/>
    </font>
    <font>
      <sz val="9"/>
      <color theme="1"/>
      <name val="ＭＳ Ｐ明朝"/>
      <family val="1"/>
      <charset val="128"/>
    </font>
    <font>
      <sz val="9"/>
      <color theme="1"/>
      <name val="ＭＳ Ｐゴシック"/>
      <family val="3"/>
      <charset val="128"/>
      <scheme val="minor"/>
    </font>
    <font>
      <sz val="10"/>
      <color theme="1"/>
      <name val="ＭＳ Ｐ明朝"/>
      <family val="1"/>
      <charset val="128"/>
    </font>
    <font>
      <sz val="14"/>
      <color theme="1"/>
      <name val="ＭＳ Ｐ明朝"/>
      <family val="1"/>
      <charset val="128"/>
    </font>
    <font>
      <b/>
      <sz val="16"/>
      <color rgb="FFFF0000"/>
      <name val="ＭＳ Ｐ明朝"/>
      <family val="1"/>
      <charset val="128"/>
    </font>
    <font>
      <sz val="11"/>
      <color theme="1"/>
      <name val="HG丸ｺﾞｼｯｸM-PRO"/>
      <family val="3"/>
      <charset val="128"/>
    </font>
    <font>
      <sz val="11"/>
      <color rgb="FFFF0000"/>
      <name val="HG丸ｺﾞｼｯｸM-PRO"/>
      <family val="3"/>
      <charset val="128"/>
    </font>
    <font>
      <u/>
      <sz val="11"/>
      <color rgb="FFFF0000"/>
      <name val="HG丸ｺﾞｼｯｸM-PRO"/>
      <family val="3"/>
      <charset val="128"/>
    </font>
    <font>
      <sz val="10"/>
      <color rgb="FFFF0000"/>
      <name val="ＭＳ Ｐ明朝"/>
      <family val="1"/>
      <charset val="128"/>
    </font>
    <font>
      <sz val="9"/>
      <color rgb="FFFF0000"/>
      <name val="ＭＳ Ｐ明朝"/>
      <family val="1"/>
      <charset val="128"/>
    </font>
    <font>
      <sz val="11"/>
      <color rgb="FF7030A0"/>
      <name val="HG丸ｺﾞｼｯｸM-PRO"/>
      <family val="3"/>
      <charset val="128"/>
    </font>
    <font>
      <sz val="8"/>
      <color theme="1"/>
      <name val="ＭＳ Ｐ明朝"/>
      <family val="1"/>
      <charset val="128"/>
    </font>
    <font>
      <b/>
      <sz val="11"/>
      <color theme="1"/>
      <name val="ＭＳ Ｐ明朝"/>
      <family val="1"/>
      <charset val="128"/>
    </font>
    <font>
      <sz val="6"/>
      <color theme="1"/>
      <name val="ＭＳ Ｐ明朝"/>
      <family val="1"/>
      <charset val="128"/>
    </font>
    <font>
      <sz val="8"/>
      <color rgb="FFFF0000"/>
      <name val="ＭＳ Ｐ明朝"/>
      <family val="1"/>
      <charset val="128"/>
    </font>
    <font>
      <b/>
      <sz val="14"/>
      <color rgb="FFFF0000"/>
      <name val="ＭＳ Ｐゴシック"/>
      <family val="3"/>
      <charset val="128"/>
    </font>
    <font>
      <u/>
      <sz val="11"/>
      <color rgb="FF00B050"/>
      <name val="HG丸ｺﾞｼｯｸM-PRO"/>
      <family val="3"/>
      <charset val="128"/>
    </font>
    <font>
      <sz val="14"/>
      <name val="ＭＳ Ｐゴシック"/>
      <family val="3"/>
      <charset val="128"/>
    </font>
    <font>
      <sz val="12"/>
      <name val="ＭＳ Ｐゴシック"/>
      <family val="3"/>
      <charset val="128"/>
    </font>
    <font>
      <sz val="8"/>
      <name val="ＭＳ Ｐゴシック"/>
      <family val="3"/>
      <charset val="128"/>
    </font>
    <font>
      <sz val="11"/>
      <color theme="0"/>
      <name val="ＭＳ Ｐゴシック"/>
      <family val="3"/>
      <charset val="128"/>
    </font>
    <font>
      <sz val="11"/>
      <color rgb="FFFFC000"/>
      <name val="HG丸ｺﾞｼｯｸM-PRO"/>
      <family val="3"/>
      <charset val="128"/>
    </font>
    <font>
      <sz val="14"/>
      <color theme="1"/>
      <name val="ＭＳ ゴシック"/>
      <family val="3"/>
      <charset val="128"/>
    </font>
    <font>
      <sz val="6"/>
      <name val="ＭＳ Ｐゴシック"/>
      <family val="3"/>
      <charset val="128"/>
      <scheme val="minor"/>
    </font>
    <font>
      <sz val="14"/>
      <color theme="1"/>
      <name val="ＭＳ Ｐゴシック"/>
      <family val="3"/>
      <charset val="128"/>
    </font>
    <font>
      <sz val="10"/>
      <color theme="1"/>
      <name val="ＭＳ Ｐゴシック"/>
      <family val="3"/>
      <charset val="128"/>
    </font>
    <font>
      <sz val="10"/>
      <color theme="1"/>
      <name val="ＭＳ ゴシック"/>
      <family val="3"/>
      <charset val="128"/>
    </font>
    <font>
      <sz val="11"/>
      <color theme="1"/>
      <name val="ＭＳ Ｐゴシック"/>
      <family val="2"/>
      <scheme val="minor"/>
    </font>
    <font>
      <sz val="10"/>
      <color theme="1"/>
      <name val="ＭＳ Ｐゴシック"/>
      <family val="3"/>
      <charset val="128"/>
      <scheme val="minor"/>
    </font>
    <font>
      <sz val="6"/>
      <name val="ＭＳ Ｐゴシック"/>
      <family val="2"/>
      <charset val="128"/>
      <scheme val="minor"/>
    </font>
    <font>
      <sz val="15"/>
      <name val="ＭＳ Ｐ明朝"/>
      <family val="1"/>
      <charset val="128"/>
    </font>
    <font>
      <b/>
      <sz val="15"/>
      <name val="ＭＳ Ｐ明朝"/>
      <family val="1"/>
      <charset val="128"/>
    </font>
    <font>
      <b/>
      <u/>
      <sz val="15"/>
      <name val="ＭＳ Ｐ明朝"/>
      <family val="1"/>
      <charset val="128"/>
    </font>
    <font>
      <sz val="15"/>
      <name val="ＭＳ Ｐゴシック"/>
      <family val="3"/>
      <charset val="128"/>
    </font>
    <font>
      <b/>
      <sz val="15"/>
      <color indexed="12"/>
      <name val="ＭＳ Ｐゴシック"/>
      <family val="3"/>
      <charset val="128"/>
    </font>
    <font>
      <b/>
      <u/>
      <sz val="15"/>
      <color indexed="12"/>
      <name val="ＭＳ Ｐ明朝"/>
      <family val="1"/>
      <charset val="128"/>
    </font>
    <font>
      <b/>
      <sz val="10"/>
      <name val="HG丸ｺﾞｼｯｸM-PRO"/>
      <family val="3"/>
      <charset val="128"/>
    </font>
    <font>
      <b/>
      <sz val="10"/>
      <name val="ＭＳ Ｐ明朝"/>
      <family val="1"/>
      <charset val="128"/>
    </font>
    <font>
      <b/>
      <sz val="15"/>
      <name val="HG丸ｺﾞｼｯｸM-PRO"/>
      <family val="3"/>
      <charset val="128"/>
    </font>
    <font>
      <b/>
      <sz val="8"/>
      <name val="ＭＳ Ｐ明朝"/>
      <family val="1"/>
      <charset val="128"/>
    </font>
    <font>
      <sz val="9"/>
      <color indexed="81"/>
      <name val="MS P ゴシック"/>
      <family val="3"/>
      <charset val="128"/>
    </font>
    <font>
      <b/>
      <sz val="9"/>
      <color indexed="81"/>
      <name val="MS P ゴシック"/>
      <family val="3"/>
      <charset val="128"/>
    </font>
    <font>
      <sz val="20"/>
      <name val="ＭＳ 明朝"/>
      <family val="1"/>
      <charset val="128"/>
    </font>
    <font>
      <sz val="10"/>
      <name val="Arial"/>
      <family val="2"/>
    </font>
  </fonts>
  <fills count="15">
    <fill>
      <patternFill patternType="none"/>
    </fill>
    <fill>
      <patternFill patternType="gray125"/>
    </fill>
    <fill>
      <patternFill patternType="solid">
        <fgColor indexed="47"/>
        <bgColor indexed="64"/>
      </patternFill>
    </fill>
    <fill>
      <patternFill patternType="solid">
        <fgColor indexed="42"/>
        <bgColor indexed="64"/>
      </patternFill>
    </fill>
    <fill>
      <patternFill patternType="gray0625"/>
    </fill>
    <fill>
      <patternFill patternType="solid">
        <fgColor indexed="65"/>
        <bgColor indexed="64"/>
      </patternFill>
    </fill>
    <fill>
      <patternFill patternType="solid">
        <fgColor indexed="13"/>
        <bgColor indexed="64"/>
      </patternFill>
    </fill>
    <fill>
      <patternFill patternType="solid">
        <fgColor indexed="41"/>
        <bgColor indexed="64"/>
      </patternFill>
    </fill>
    <fill>
      <patternFill patternType="solid">
        <fgColor rgb="FFFFFF00"/>
        <bgColor indexed="64"/>
      </patternFill>
    </fill>
    <fill>
      <patternFill patternType="solid">
        <fgColor rgb="FFFFFFCC"/>
        <bgColor indexed="64"/>
      </patternFill>
    </fill>
    <fill>
      <patternFill patternType="solid">
        <fgColor theme="0"/>
        <bgColor indexed="64"/>
      </patternFill>
    </fill>
    <fill>
      <patternFill patternType="gray0625">
        <bgColor theme="0"/>
      </patternFill>
    </fill>
    <fill>
      <patternFill patternType="solid">
        <fgColor theme="0" tint="-0.14999847407452621"/>
        <bgColor indexed="64"/>
      </patternFill>
    </fill>
    <fill>
      <patternFill patternType="solid">
        <fgColor rgb="FFCCFFCC"/>
        <bgColor indexed="64"/>
      </patternFill>
    </fill>
    <fill>
      <patternFill patternType="solid">
        <fgColor rgb="FFFFC000"/>
        <bgColor indexed="64"/>
      </patternFill>
    </fill>
  </fills>
  <borders count="377">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top/>
      <bottom style="thin">
        <color indexed="10"/>
      </bottom>
      <diagonal/>
    </border>
    <border>
      <left/>
      <right/>
      <top style="thin">
        <color indexed="10"/>
      </top>
      <bottom/>
      <diagonal/>
    </border>
    <border>
      <left/>
      <right style="thin">
        <color indexed="10"/>
      </right>
      <top style="thin">
        <color indexed="10"/>
      </top>
      <bottom/>
      <diagonal/>
    </border>
    <border>
      <left style="thin">
        <color indexed="10"/>
      </left>
      <right/>
      <top/>
      <bottom/>
      <diagonal/>
    </border>
    <border>
      <left/>
      <right style="thin">
        <color indexed="10"/>
      </right>
      <top/>
      <bottom/>
      <diagonal/>
    </border>
    <border>
      <left style="thin">
        <color indexed="10"/>
      </left>
      <right/>
      <top/>
      <bottom style="thin">
        <color indexed="10"/>
      </bottom>
      <diagonal/>
    </border>
    <border>
      <left/>
      <right style="thin">
        <color indexed="10"/>
      </right>
      <top/>
      <bottom style="thin">
        <color indexed="10"/>
      </bottom>
      <diagonal/>
    </border>
    <border>
      <left style="thin">
        <color indexed="64"/>
      </left>
      <right/>
      <top/>
      <bottom style="thin">
        <color indexed="10"/>
      </bottom>
      <diagonal/>
    </border>
    <border>
      <left style="thin">
        <color indexed="64"/>
      </left>
      <right/>
      <top style="thin">
        <color indexed="10"/>
      </top>
      <bottom/>
      <diagonal/>
    </border>
    <border>
      <left style="thin">
        <color indexed="10"/>
      </left>
      <right/>
      <top style="thin">
        <color indexed="10"/>
      </top>
      <bottom/>
      <diagonal/>
    </border>
    <border>
      <left/>
      <right/>
      <top style="thin">
        <color indexed="10"/>
      </top>
      <bottom style="thin">
        <color indexed="10"/>
      </bottom>
      <diagonal/>
    </border>
    <border>
      <left style="thin">
        <color indexed="10"/>
      </left>
      <right style="thin">
        <color indexed="10"/>
      </right>
      <top/>
      <bottom/>
      <diagonal/>
    </border>
    <border>
      <left style="thick">
        <color indexed="64"/>
      </left>
      <right/>
      <top/>
      <bottom/>
      <diagonal/>
    </border>
    <border>
      <left/>
      <right/>
      <top/>
      <bottom style="medium">
        <color indexed="64"/>
      </bottom>
      <diagonal/>
    </border>
    <border>
      <left/>
      <right style="thick">
        <color indexed="64"/>
      </right>
      <top/>
      <bottom/>
      <diagonal/>
    </border>
    <border>
      <left/>
      <right/>
      <top style="thick">
        <color indexed="10"/>
      </top>
      <bottom/>
      <diagonal/>
    </border>
    <border>
      <left/>
      <right style="thick">
        <color indexed="10"/>
      </right>
      <top style="thick">
        <color indexed="10"/>
      </top>
      <bottom/>
      <diagonal/>
    </border>
    <border>
      <left/>
      <right style="thick">
        <color indexed="10"/>
      </right>
      <top/>
      <bottom/>
      <diagonal/>
    </border>
    <border>
      <left style="thick">
        <color indexed="10"/>
      </left>
      <right/>
      <top/>
      <bottom style="thick">
        <color indexed="10"/>
      </bottom>
      <diagonal/>
    </border>
    <border>
      <left/>
      <right/>
      <top/>
      <bottom style="thick">
        <color indexed="10"/>
      </bottom>
      <diagonal/>
    </border>
    <border>
      <left/>
      <right style="thick">
        <color indexed="10"/>
      </right>
      <top/>
      <bottom style="thick">
        <color indexed="10"/>
      </bottom>
      <diagonal/>
    </border>
    <border>
      <left style="thick">
        <color indexed="10"/>
      </left>
      <right/>
      <top style="thick">
        <color indexed="10"/>
      </top>
      <bottom/>
      <diagonal/>
    </border>
    <border>
      <left/>
      <right style="thin">
        <color indexed="64"/>
      </right>
      <top style="thick">
        <color indexed="10"/>
      </top>
      <bottom/>
      <diagonal/>
    </border>
    <border>
      <left style="thick">
        <color indexed="10"/>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bottom style="thin">
        <color indexed="64"/>
      </bottom>
      <diagonal style="thin">
        <color indexed="64"/>
      </diagonal>
    </border>
    <border>
      <left/>
      <right style="medium">
        <color indexed="64"/>
      </right>
      <top/>
      <bottom/>
      <diagonal/>
    </border>
    <border>
      <left style="thin">
        <color indexed="10"/>
      </left>
      <right/>
      <top style="thick">
        <color indexed="10"/>
      </top>
      <bottom/>
      <diagonal/>
    </border>
    <border>
      <left/>
      <right style="thick">
        <color indexed="10"/>
      </right>
      <top/>
      <bottom style="thin">
        <color indexed="10"/>
      </bottom>
      <diagonal/>
    </border>
    <border>
      <left/>
      <right style="thick">
        <color indexed="10"/>
      </right>
      <top style="thin">
        <color indexed="10"/>
      </top>
      <bottom/>
      <diagonal/>
    </border>
    <border>
      <left style="thin">
        <color indexed="10"/>
      </left>
      <right/>
      <top/>
      <bottom style="thick">
        <color indexed="10"/>
      </bottom>
      <diagonal/>
    </border>
    <border>
      <left style="thin">
        <color indexed="64"/>
      </left>
      <right/>
      <top style="thick">
        <color indexed="10"/>
      </top>
      <bottom/>
      <diagonal/>
    </border>
    <border>
      <left/>
      <right/>
      <top style="medium">
        <color indexed="64"/>
      </top>
      <bottom/>
      <diagonal/>
    </border>
    <border>
      <left style="slantDashDot">
        <color indexed="60"/>
      </left>
      <right/>
      <top style="slantDashDot">
        <color indexed="60"/>
      </top>
      <bottom/>
      <diagonal/>
    </border>
    <border>
      <left/>
      <right/>
      <top style="slantDashDot">
        <color indexed="60"/>
      </top>
      <bottom/>
      <diagonal/>
    </border>
    <border>
      <left/>
      <right style="slantDashDot">
        <color indexed="60"/>
      </right>
      <top style="slantDashDot">
        <color indexed="60"/>
      </top>
      <bottom/>
      <diagonal/>
    </border>
    <border>
      <left style="slantDashDot">
        <color indexed="60"/>
      </left>
      <right/>
      <top/>
      <bottom/>
      <diagonal/>
    </border>
    <border>
      <left/>
      <right style="slantDashDot">
        <color indexed="60"/>
      </right>
      <top/>
      <bottom/>
      <diagonal/>
    </border>
    <border>
      <left style="slantDashDot">
        <color indexed="60"/>
      </left>
      <right/>
      <top/>
      <bottom style="slantDashDot">
        <color indexed="60"/>
      </bottom>
      <diagonal/>
    </border>
    <border>
      <left/>
      <right/>
      <top/>
      <bottom style="slantDashDot">
        <color indexed="60"/>
      </bottom>
      <diagonal/>
    </border>
    <border>
      <left/>
      <right style="slantDashDot">
        <color indexed="60"/>
      </right>
      <top/>
      <bottom style="slantDashDot">
        <color indexed="60"/>
      </bottom>
      <diagonal/>
    </border>
    <border>
      <left style="slantDashDot">
        <color indexed="12"/>
      </left>
      <right/>
      <top style="slantDashDot">
        <color indexed="12"/>
      </top>
      <bottom/>
      <diagonal/>
    </border>
    <border>
      <left/>
      <right/>
      <top style="slantDashDot">
        <color indexed="12"/>
      </top>
      <bottom/>
      <diagonal/>
    </border>
    <border>
      <left/>
      <right style="slantDashDot">
        <color indexed="12"/>
      </right>
      <top style="slantDashDot">
        <color indexed="12"/>
      </top>
      <bottom/>
      <diagonal/>
    </border>
    <border>
      <left style="slantDashDot">
        <color indexed="12"/>
      </left>
      <right/>
      <top/>
      <bottom/>
      <diagonal/>
    </border>
    <border>
      <left/>
      <right style="slantDashDot">
        <color indexed="12"/>
      </right>
      <top/>
      <bottom/>
      <diagonal/>
    </border>
    <border>
      <left style="slantDashDot">
        <color indexed="12"/>
      </left>
      <right/>
      <top/>
      <bottom style="slantDashDot">
        <color indexed="12"/>
      </bottom>
      <diagonal/>
    </border>
    <border>
      <left/>
      <right/>
      <top/>
      <bottom style="slantDashDot">
        <color indexed="12"/>
      </bottom>
      <diagonal/>
    </border>
    <border>
      <left/>
      <right style="slantDashDot">
        <color indexed="12"/>
      </right>
      <top/>
      <bottom style="slantDashDot">
        <color indexed="12"/>
      </bottom>
      <diagonal/>
    </border>
    <border>
      <left style="mediumDashDotDot">
        <color indexed="10"/>
      </left>
      <right/>
      <top style="mediumDashDotDot">
        <color indexed="10"/>
      </top>
      <bottom/>
      <diagonal/>
    </border>
    <border>
      <left/>
      <right/>
      <top style="mediumDashDotDot">
        <color indexed="10"/>
      </top>
      <bottom/>
      <diagonal/>
    </border>
    <border>
      <left/>
      <right style="mediumDashDotDot">
        <color indexed="10"/>
      </right>
      <top style="mediumDashDotDot">
        <color indexed="10"/>
      </top>
      <bottom/>
      <diagonal/>
    </border>
    <border>
      <left style="mediumDashDotDot">
        <color indexed="10"/>
      </left>
      <right/>
      <top/>
      <bottom/>
      <diagonal/>
    </border>
    <border>
      <left/>
      <right style="mediumDashDotDot">
        <color indexed="10"/>
      </right>
      <top/>
      <bottom/>
      <diagonal/>
    </border>
    <border>
      <left style="mediumDashDotDot">
        <color indexed="10"/>
      </left>
      <right/>
      <top/>
      <bottom style="mediumDashDotDot">
        <color indexed="10"/>
      </bottom>
      <diagonal/>
    </border>
    <border>
      <left/>
      <right/>
      <top/>
      <bottom style="mediumDashDotDot">
        <color indexed="10"/>
      </bottom>
      <diagonal/>
    </border>
    <border>
      <left/>
      <right style="mediumDashDotDot">
        <color indexed="10"/>
      </right>
      <top/>
      <bottom style="mediumDashDotDot">
        <color indexed="10"/>
      </bottom>
      <diagonal/>
    </border>
    <border>
      <left style="dashDotDot">
        <color indexed="64"/>
      </left>
      <right/>
      <top style="dashDotDot">
        <color indexed="64"/>
      </top>
      <bottom/>
      <diagonal/>
    </border>
    <border>
      <left/>
      <right/>
      <top style="dashDotDot">
        <color indexed="64"/>
      </top>
      <bottom/>
      <diagonal/>
    </border>
    <border>
      <left/>
      <right style="dashDotDot">
        <color indexed="64"/>
      </right>
      <top style="dashDotDot">
        <color indexed="64"/>
      </top>
      <bottom/>
      <diagonal/>
    </border>
    <border>
      <left style="dashDotDot">
        <color indexed="64"/>
      </left>
      <right/>
      <top/>
      <bottom/>
      <diagonal/>
    </border>
    <border>
      <left/>
      <right style="dashDotDot">
        <color indexed="64"/>
      </right>
      <top/>
      <bottom/>
      <diagonal/>
    </border>
    <border>
      <left style="dashDot">
        <color indexed="64"/>
      </left>
      <right/>
      <top/>
      <bottom/>
      <diagonal/>
    </border>
    <border>
      <left/>
      <right style="dashDot">
        <color indexed="64"/>
      </right>
      <top/>
      <bottom/>
      <diagonal/>
    </border>
    <border>
      <left style="dashDotDot">
        <color indexed="64"/>
      </left>
      <right/>
      <top/>
      <bottom style="dashDotDot">
        <color indexed="64"/>
      </bottom>
      <diagonal/>
    </border>
    <border>
      <left/>
      <right/>
      <top/>
      <bottom style="dashDotDot">
        <color indexed="64"/>
      </bottom>
      <diagonal/>
    </border>
    <border>
      <left/>
      <right style="dashDotDot">
        <color indexed="64"/>
      </right>
      <top/>
      <bottom style="dashDotDot">
        <color indexed="64"/>
      </bottom>
      <diagonal/>
    </border>
    <border>
      <left/>
      <right style="dotted">
        <color indexed="64"/>
      </right>
      <top/>
      <bottom/>
      <diagonal/>
    </border>
    <border>
      <left/>
      <right/>
      <top style="dotted">
        <color indexed="64"/>
      </top>
      <bottom/>
      <diagonal/>
    </border>
    <border>
      <left/>
      <right style="dotted">
        <color indexed="64"/>
      </right>
      <top style="dotted">
        <color indexed="64"/>
      </top>
      <bottom/>
      <diagonal/>
    </border>
    <border>
      <left/>
      <right/>
      <top/>
      <bottom style="dotted">
        <color indexed="64"/>
      </bottom>
      <diagonal/>
    </border>
    <border>
      <left/>
      <right style="dotted">
        <color indexed="64"/>
      </right>
      <top/>
      <bottom style="dotted">
        <color indexed="64"/>
      </bottom>
      <diagonal/>
    </border>
    <border>
      <left style="dashDot">
        <color indexed="64"/>
      </left>
      <right/>
      <top style="dashDot">
        <color indexed="64"/>
      </top>
      <bottom/>
      <diagonal/>
    </border>
    <border>
      <left/>
      <right/>
      <top style="dashDot">
        <color indexed="64"/>
      </top>
      <bottom/>
      <diagonal/>
    </border>
    <border>
      <left/>
      <right style="dashDot">
        <color indexed="64"/>
      </right>
      <top style="dashDot">
        <color indexed="64"/>
      </top>
      <bottom/>
      <diagonal/>
    </border>
    <border>
      <left style="dashDot">
        <color indexed="64"/>
      </left>
      <right/>
      <top/>
      <bottom style="dashDot">
        <color indexed="64"/>
      </bottom>
      <diagonal/>
    </border>
    <border>
      <left/>
      <right/>
      <top/>
      <bottom style="dashDot">
        <color indexed="64"/>
      </bottom>
      <diagonal/>
    </border>
    <border>
      <left/>
      <right style="dashDot">
        <color indexed="64"/>
      </right>
      <top/>
      <bottom style="dashDot">
        <color indexed="64"/>
      </bottom>
      <diagonal/>
    </border>
    <border>
      <left/>
      <right style="thick">
        <color indexed="10"/>
      </right>
      <top style="thin">
        <color indexed="64"/>
      </top>
      <bottom/>
      <diagonal/>
    </border>
    <border>
      <left/>
      <right/>
      <top style="dotted">
        <color indexed="10"/>
      </top>
      <bottom/>
      <diagonal/>
    </border>
    <border>
      <left/>
      <right/>
      <top/>
      <bottom style="dotted">
        <color indexed="10"/>
      </bottom>
      <diagonal/>
    </border>
    <border>
      <left/>
      <right style="thin">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style="thin">
        <color indexed="10"/>
      </left>
      <right style="medium">
        <color indexed="17"/>
      </right>
      <top/>
      <bottom style="thin">
        <color indexed="10"/>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thin">
        <color indexed="64"/>
      </top>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thin">
        <color indexed="64"/>
      </top>
      <bottom style="hair">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double">
        <color indexed="10"/>
      </left>
      <right/>
      <top style="thin">
        <color indexed="10"/>
      </top>
      <bottom/>
      <diagonal/>
    </border>
    <border>
      <left style="double">
        <color indexed="10"/>
      </left>
      <right/>
      <top/>
      <bottom/>
      <diagonal/>
    </border>
    <border>
      <left style="double">
        <color indexed="10"/>
      </left>
      <right/>
      <top/>
      <bottom style="thin">
        <color indexed="10"/>
      </bottom>
      <diagonal/>
    </border>
    <border>
      <left style="double">
        <color indexed="10"/>
      </left>
      <right style="double">
        <color indexed="10"/>
      </right>
      <top style="thin">
        <color indexed="10"/>
      </top>
      <bottom style="thin">
        <color indexed="10"/>
      </bottom>
      <diagonal/>
    </border>
    <border>
      <left style="thin">
        <color indexed="10"/>
      </left>
      <right style="double">
        <color indexed="10"/>
      </right>
      <top style="thin">
        <color indexed="10"/>
      </top>
      <bottom style="thin">
        <color indexed="10"/>
      </bottom>
      <diagonal/>
    </border>
    <border>
      <left style="medium">
        <color indexed="17"/>
      </left>
      <right style="thin">
        <color indexed="10"/>
      </right>
      <top style="medium">
        <color indexed="17"/>
      </top>
      <bottom style="thin">
        <color indexed="10"/>
      </bottom>
      <diagonal/>
    </border>
    <border>
      <left style="thin">
        <color indexed="10"/>
      </left>
      <right style="thin">
        <color indexed="10"/>
      </right>
      <top style="medium">
        <color indexed="17"/>
      </top>
      <bottom style="thin">
        <color indexed="10"/>
      </bottom>
      <diagonal/>
    </border>
    <border>
      <left style="thin">
        <color indexed="10"/>
      </left>
      <right style="medium">
        <color indexed="17"/>
      </right>
      <top style="medium">
        <color indexed="17"/>
      </top>
      <bottom style="thin">
        <color indexed="10"/>
      </bottom>
      <diagonal/>
    </border>
    <border>
      <left style="medium">
        <color indexed="17"/>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
      <left style="thin">
        <color indexed="10"/>
      </left>
      <right style="medium">
        <color indexed="17"/>
      </right>
      <top style="thin">
        <color indexed="10"/>
      </top>
      <bottom style="thin">
        <color indexed="10"/>
      </bottom>
      <diagonal/>
    </border>
    <border>
      <left style="medium">
        <color indexed="17"/>
      </left>
      <right style="thin">
        <color indexed="10"/>
      </right>
      <top style="thin">
        <color indexed="10"/>
      </top>
      <bottom style="medium">
        <color indexed="17"/>
      </bottom>
      <diagonal/>
    </border>
    <border>
      <left style="thin">
        <color indexed="10"/>
      </left>
      <right style="thin">
        <color indexed="10"/>
      </right>
      <top style="thin">
        <color indexed="10"/>
      </top>
      <bottom style="medium">
        <color indexed="17"/>
      </bottom>
      <diagonal/>
    </border>
    <border>
      <left style="thin">
        <color indexed="10"/>
      </left>
      <right style="medium">
        <color indexed="17"/>
      </right>
      <top style="thin">
        <color indexed="10"/>
      </top>
      <bottom style="medium">
        <color indexed="17"/>
      </bottom>
      <diagonal/>
    </border>
    <border>
      <left/>
      <right style="thick">
        <color indexed="64"/>
      </right>
      <top/>
      <bottom style="thin">
        <color indexed="64"/>
      </bottom>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left/>
      <right style="double">
        <color indexed="10"/>
      </right>
      <top style="thin">
        <color indexed="10"/>
      </top>
      <bottom/>
      <diagonal/>
    </border>
    <border>
      <left/>
      <right style="double">
        <color indexed="10"/>
      </right>
      <top/>
      <bottom/>
      <diagonal/>
    </border>
    <border>
      <left/>
      <right style="double">
        <color indexed="10"/>
      </right>
      <top/>
      <bottom style="thin">
        <color indexed="10"/>
      </bottom>
      <diagonal/>
    </border>
    <border>
      <left style="thin">
        <color indexed="10"/>
      </left>
      <right/>
      <top style="thin">
        <color indexed="10"/>
      </top>
      <bottom style="thin">
        <color indexed="10"/>
      </bottom>
      <diagonal/>
    </border>
    <border>
      <left/>
      <right style="double">
        <color indexed="10"/>
      </right>
      <top style="thin">
        <color indexed="10"/>
      </top>
      <bottom style="thin">
        <color indexed="10"/>
      </bottom>
      <diagonal/>
    </border>
    <border>
      <left style="double">
        <color indexed="10"/>
      </left>
      <right style="thin">
        <color indexed="10"/>
      </right>
      <top style="thin">
        <color indexed="10"/>
      </top>
      <bottom style="thin">
        <color indexed="10"/>
      </bottom>
      <diagonal/>
    </border>
    <border>
      <left/>
      <right style="thin">
        <color indexed="10"/>
      </right>
      <top style="thin">
        <color indexed="10"/>
      </top>
      <bottom style="thin">
        <color indexed="10"/>
      </bottom>
      <diagonal/>
    </border>
    <border>
      <left style="medium">
        <color indexed="17"/>
      </left>
      <right/>
      <top style="medium">
        <color indexed="17"/>
      </top>
      <bottom/>
      <diagonal/>
    </border>
    <border>
      <left/>
      <right/>
      <top style="medium">
        <color indexed="17"/>
      </top>
      <bottom/>
      <diagonal/>
    </border>
    <border>
      <left/>
      <right style="medium">
        <color indexed="17"/>
      </right>
      <top style="medium">
        <color indexed="17"/>
      </top>
      <bottom/>
      <diagonal/>
    </border>
    <border>
      <left style="medium">
        <color indexed="17"/>
      </left>
      <right/>
      <top/>
      <bottom/>
      <diagonal/>
    </border>
    <border>
      <left/>
      <right style="medium">
        <color indexed="17"/>
      </right>
      <top/>
      <bottom/>
      <diagonal/>
    </border>
    <border>
      <left style="medium">
        <color indexed="17"/>
      </left>
      <right/>
      <top/>
      <bottom style="medium">
        <color indexed="17"/>
      </bottom>
      <diagonal/>
    </border>
    <border>
      <left/>
      <right/>
      <top/>
      <bottom style="medium">
        <color indexed="17"/>
      </bottom>
      <diagonal/>
    </border>
    <border>
      <left/>
      <right style="medium">
        <color indexed="17"/>
      </right>
      <top/>
      <bottom style="medium">
        <color indexed="17"/>
      </bottom>
      <diagonal/>
    </border>
    <border>
      <left/>
      <right style="thick">
        <color indexed="64"/>
      </right>
      <top style="thin">
        <color indexed="64"/>
      </top>
      <bottom/>
      <diagonal/>
    </border>
    <border>
      <left style="thin">
        <color indexed="64"/>
      </left>
      <right/>
      <top/>
      <bottom style="thick">
        <color indexed="10"/>
      </bottom>
      <diagonal/>
    </border>
    <border>
      <left/>
      <right style="thin">
        <color indexed="10"/>
      </right>
      <top style="thick">
        <color indexed="10"/>
      </top>
      <bottom/>
      <diagonal/>
    </border>
    <border>
      <left/>
      <right/>
      <top style="thick">
        <color indexed="10"/>
      </top>
      <bottom style="thin">
        <color indexed="10"/>
      </bottom>
      <diagonal/>
    </border>
    <border>
      <left style="thin">
        <color indexed="10"/>
      </left>
      <right style="thin">
        <color indexed="10"/>
      </right>
      <top style="thin">
        <color indexed="10"/>
      </top>
      <bottom/>
      <diagonal/>
    </border>
    <border>
      <left style="double">
        <color indexed="10"/>
      </left>
      <right style="double">
        <color indexed="10"/>
      </right>
      <top style="thin">
        <color indexed="10"/>
      </top>
      <bottom/>
      <diagonal/>
    </border>
    <border>
      <left style="double">
        <color indexed="10"/>
      </left>
      <right style="double">
        <color indexed="10"/>
      </right>
      <top/>
      <bottom style="thin">
        <color indexed="10"/>
      </bottom>
      <diagonal/>
    </border>
    <border>
      <left style="slantDashDot">
        <color indexed="64"/>
      </left>
      <right/>
      <top style="slantDashDot">
        <color indexed="64"/>
      </top>
      <bottom/>
      <diagonal/>
    </border>
    <border>
      <left/>
      <right/>
      <top style="slantDashDot">
        <color indexed="64"/>
      </top>
      <bottom/>
      <diagonal/>
    </border>
    <border>
      <left/>
      <right style="slantDashDot">
        <color indexed="64"/>
      </right>
      <top style="slantDashDot">
        <color indexed="64"/>
      </top>
      <bottom/>
      <diagonal/>
    </border>
    <border>
      <left style="slantDashDot">
        <color indexed="64"/>
      </left>
      <right/>
      <top/>
      <bottom/>
      <diagonal/>
    </border>
    <border>
      <left/>
      <right style="slantDashDot">
        <color indexed="64"/>
      </right>
      <top/>
      <bottom/>
      <diagonal/>
    </border>
    <border>
      <left style="slantDashDot">
        <color indexed="64"/>
      </left>
      <right/>
      <top/>
      <bottom style="slantDashDot">
        <color indexed="64"/>
      </bottom>
      <diagonal/>
    </border>
    <border>
      <left/>
      <right/>
      <top/>
      <bottom style="slantDashDot">
        <color indexed="64"/>
      </bottom>
      <diagonal/>
    </border>
    <border>
      <left/>
      <right style="slantDashDot">
        <color indexed="64"/>
      </right>
      <top/>
      <bottom style="slantDashDot">
        <color indexed="64"/>
      </bottom>
      <diagonal/>
    </border>
    <border>
      <left style="thin">
        <color indexed="10"/>
      </left>
      <right style="thin">
        <color indexed="10"/>
      </right>
      <top/>
      <bottom style="thin">
        <color indexed="10"/>
      </bottom>
      <diagonal/>
    </border>
    <border>
      <left/>
      <right/>
      <top style="thin">
        <color indexed="10"/>
      </top>
      <bottom style="thick">
        <color indexed="10"/>
      </bottom>
      <diagonal/>
    </border>
    <border>
      <left/>
      <right style="thin">
        <color indexed="10"/>
      </right>
      <top/>
      <bottom style="thick">
        <color indexed="10"/>
      </bottom>
      <diagonal/>
    </border>
    <border>
      <left style="medium">
        <color indexed="64"/>
      </left>
      <right/>
      <top style="medium">
        <color indexed="64"/>
      </top>
      <bottom/>
      <diagonal/>
    </border>
    <border>
      <left style="medium">
        <color indexed="64"/>
      </left>
      <right/>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bottom style="thin">
        <color indexed="64"/>
      </bottom>
      <diagonal/>
    </border>
    <border>
      <left style="thin">
        <color indexed="10"/>
      </left>
      <right style="double">
        <color indexed="10"/>
      </right>
      <top/>
      <bottom/>
      <diagonal/>
    </border>
    <border>
      <left style="double">
        <color indexed="10"/>
      </left>
      <right style="double">
        <color indexed="10"/>
      </right>
      <top/>
      <bottom/>
      <diagonal/>
    </border>
    <border>
      <left style="thin">
        <color indexed="10"/>
      </left>
      <right style="double">
        <color indexed="10"/>
      </right>
      <top/>
      <bottom style="thin">
        <color indexed="10"/>
      </bottom>
      <diagonal/>
    </border>
    <border>
      <left/>
      <right style="thin">
        <color indexed="64"/>
      </right>
      <top/>
      <bottom style="thick">
        <color indexed="10"/>
      </bottom>
      <diagonal/>
    </border>
    <border>
      <left style="medium">
        <color indexed="17"/>
      </left>
      <right/>
      <top style="medium">
        <color indexed="17"/>
      </top>
      <bottom style="medium">
        <color indexed="17"/>
      </bottom>
      <diagonal/>
    </border>
    <border>
      <left/>
      <right/>
      <top style="medium">
        <color indexed="17"/>
      </top>
      <bottom style="medium">
        <color indexed="17"/>
      </bottom>
      <diagonal/>
    </border>
    <border>
      <left/>
      <right style="medium">
        <color indexed="17"/>
      </right>
      <top style="medium">
        <color indexed="17"/>
      </top>
      <bottom style="medium">
        <color indexed="17"/>
      </bottom>
      <diagonal/>
    </border>
    <border>
      <left style="double">
        <color indexed="10"/>
      </left>
      <right/>
      <top style="thin">
        <color indexed="10"/>
      </top>
      <bottom style="thin">
        <color indexed="10"/>
      </bottom>
      <diagonal/>
    </border>
    <border>
      <left/>
      <right/>
      <top style="thin">
        <color indexed="64"/>
      </top>
      <bottom style="thin">
        <color indexed="64"/>
      </bottom>
      <diagonal/>
    </border>
    <border>
      <left/>
      <right style="thick">
        <color indexed="10"/>
      </right>
      <top style="thin">
        <color indexed="10"/>
      </top>
      <bottom style="thin">
        <color indexed="10"/>
      </bottom>
      <diagonal/>
    </border>
    <border>
      <left style="thick">
        <color indexed="10"/>
      </left>
      <right/>
      <top style="thin">
        <color indexed="10"/>
      </top>
      <bottom/>
      <diagonal/>
    </border>
    <border>
      <left style="thin">
        <color indexed="10"/>
      </left>
      <right/>
      <top/>
      <bottom style="thin">
        <color indexed="64"/>
      </bottom>
      <diagonal/>
    </border>
    <border>
      <left/>
      <right style="thin">
        <color indexed="10"/>
      </right>
      <top/>
      <bottom style="thin">
        <color indexed="64"/>
      </bottom>
      <diagonal/>
    </border>
    <border>
      <left style="thick">
        <color indexed="10"/>
      </left>
      <right/>
      <top/>
      <bottom style="thin">
        <color indexed="10"/>
      </bottom>
      <diagonal/>
    </border>
    <border>
      <left style="thick">
        <color indexed="64"/>
      </left>
      <right/>
      <top style="thin">
        <color indexed="64"/>
      </top>
      <bottom/>
      <diagonal/>
    </border>
    <border>
      <left style="thin">
        <color indexed="64"/>
      </left>
      <right style="thin">
        <color indexed="64"/>
      </right>
      <top/>
      <bottom/>
      <diagonal/>
    </border>
    <border>
      <left/>
      <right/>
      <top style="thin">
        <color rgb="FFFF0000"/>
      </top>
      <bottom/>
      <diagonal/>
    </border>
    <border>
      <left/>
      <right style="thin">
        <color rgb="FFFF0000"/>
      </right>
      <top style="thin">
        <color rgb="FFFF0000"/>
      </top>
      <bottom/>
      <diagonal/>
    </border>
    <border>
      <left/>
      <right style="thin">
        <color rgb="FFFF0000"/>
      </right>
      <top/>
      <bottom/>
      <diagonal/>
    </border>
    <border>
      <left/>
      <right/>
      <top/>
      <bottom style="thin">
        <color rgb="FFFF0000"/>
      </bottom>
      <diagonal/>
    </border>
    <border>
      <left/>
      <right style="thin">
        <color rgb="FFFF0000"/>
      </right>
      <top/>
      <bottom style="thin">
        <color rgb="FFFF0000"/>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1499679555650502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diagonal/>
    </border>
    <border>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right style="thin">
        <color theme="0" tint="-0.14996795556505021"/>
      </right>
      <top/>
      <bottom style="thin">
        <color theme="0" tint="-0.14996795556505021"/>
      </bottom>
      <diagonal/>
    </border>
    <border>
      <left style="thin">
        <color theme="0" tint="-0.14993743705557422"/>
      </left>
      <right/>
      <top style="thin">
        <color theme="0" tint="-0.14993743705557422"/>
      </top>
      <bottom/>
      <diagonal/>
    </border>
    <border>
      <left/>
      <right/>
      <top style="thin">
        <color theme="0" tint="-0.14993743705557422"/>
      </top>
      <bottom/>
      <diagonal/>
    </border>
    <border>
      <left/>
      <right style="thin">
        <color theme="0" tint="-0.14993743705557422"/>
      </right>
      <top style="thin">
        <color theme="0" tint="-0.14993743705557422"/>
      </top>
      <bottom/>
      <diagonal/>
    </border>
    <border>
      <left/>
      <right/>
      <top/>
      <bottom style="thin">
        <color theme="0" tint="-0.14993743705557422"/>
      </bottom>
      <diagonal/>
    </border>
    <border>
      <left style="thin">
        <color theme="0" tint="-0.14996795556505021"/>
      </left>
      <right/>
      <top/>
      <bottom style="thin">
        <color theme="0" tint="-0.14993743705557422"/>
      </bottom>
      <diagonal/>
    </border>
    <border>
      <left style="thin">
        <color theme="0" tint="-0.14993743705557422"/>
      </left>
      <right/>
      <top/>
      <bottom/>
      <diagonal/>
    </border>
    <border>
      <left/>
      <right style="thin">
        <color theme="0" tint="-0.14993743705557422"/>
      </right>
      <top/>
      <bottom/>
      <diagonal/>
    </border>
    <border>
      <left style="thin">
        <color theme="0" tint="-0.14990691854609822"/>
      </left>
      <right/>
      <top style="thin">
        <color theme="0" tint="-0.14990691854609822"/>
      </top>
      <bottom/>
      <diagonal/>
    </border>
    <border>
      <left/>
      <right/>
      <top style="thin">
        <color theme="0" tint="-0.14990691854609822"/>
      </top>
      <bottom/>
      <diagonal/>
    </border>
    <border>
      <left/>
      <right style="thin">
        <color theme="0" tint="-0.14990691854609822"/>
      </right>
      <top style="thin">
        <color theme="0" tint="-0.14990691854609822"/>
      </top>
      <bottom/>
      <diagonal/>
    </border>
    <border>
      <left style="thin">
        <color theme="0" tint="-0.14990691854609822"/>
      </left>
      <right/>
      <top/>
      <bottom style="thin">
        <color theme="0" tint="-0.14990691854609822"/>
      </bottom>
      <diagonal/>
    </border>
    <border>
      <left/>
      <right/>
      <top/>
      <bottom style="thin">
        <color theme="0" tint="-0.14990691854609822"/>
      </bottom>
      <diagonal/>
    </border>
    <border>
      <left/>
      <right style="thin">
        <color theme="0" tint="-0.14990691854609822"/>
      </right>
      <top/>
      <bottom style="thin">
        <color theme="0" tint="-0.14990691854609822"/>
      </bottom>
      <diagonal/>
    </border>
    <border>
      <left style="thin">
        <color theme="0" tint="-0.14990691854609822"/>
      </left>
      <right/>
      <top/>
      <bottom/>
      <diagonal/>
    </border>
    <border>
      <left/>
      <right style="thin">
        <color theme="0" tint="-0.14990691854609822"/>
      </right>
      <top/>
      <bottom/>
      <diagonal/>
    </border>
    <border>
      <left style="thin">
        <color theme="0" tint="-0.14990691854609822"/>
      </left>
      <right/>
      <top/>
      <bottom style="thin">
        <color theme="0" tint="-0.1498764000366222"/>
      </bottom>
      <diagonal/>
    </border>
    <border>
      <left/>
      <right/>
      <top/>
      <bottom style="thin">
        <color theme="0" tint="-0.1498764000366222"/>
      </bottom>
      <diagonal/>
    </border>
    <border>
      <left/>
      <right style="thin">
        <color theme="0" tint="-0.1498764000366222"/>
      </right>
      <top/>
      <bottom/>
      <diagonal/>
    </border>
    <border>
      <left/>
      <right style="thin">
        <color theme="0" tint="-0.1498764000366222"/>
      </right>
      <top/>
      <bottom style="thin">
        <color theme="0" tint="-0.1498764000366222"/>
      </bottom>
      <diagonal/>
    </border>
    <border>
      <left style="thin">
        <color theme="0" tint="-0.14990691854609822"/>
      </left>
      <right/>
      <top style="thin">
        <color theme="0" tint="-0.14990691854609822"/>
      </top>
      <bottom style="thin">
        <color theme="0" tint="-0.14990691854609822"/>
      </bottom>
      <diagonal/>
    </border>
    <border>
      <left/>
      <right/>
      <top style="thin">
        <color theme="0" tint="-0.14990691854609822"/>
      </top>
      <bottom style="thin">
        <color theme="0" tint="-0.14990691854609822"/>
      </bottom>
      <diagonal/>
    </border>
    <border>
      <left/>
      <right style="thin">
        <color theme="0" tint="-0.14990691854609822"/>
      </right>
      <top style="thin">
        <color theme="0" tint="-0.14990691854609822"/>
      </top>
      <bottom style="thin">
        <color theme="0" tint="-0.14990691854609822"/>
      </bottom>
      <diagonal/>
    </border>
    <border>
      <left style="thin">
        <color theme="0" tint="-0.1498764000366222"/>
      </left>
      <right/>
      <top/>
      <bottom/>
      <diagonal/>
    </border>
    <border>
      <left style="thin">
        <color theme="0" tint="-0.1498764000366222"/>
      </left>
      <right/>
      <top/>
      <bottom style="thin">
        <color theme="0" tint="-0.1498764000366222"/>
      </bottom>
      <diagonal/>
    </border>
    <border>
      <left style="thin">
        <color theme="0" tint="-0.1498764000366222"/>
      </left>
      <right/>
      <top style="thin">
        <color theme="0" tint="-0.1498764000366222"/>
      </top>
      <bottom/>
      <diagonal/>
    </border>
    <border>
      <left/>
      <right/>
      <top style="thin">
        <color theme="0" tint="-0.1498764000366222"/>
      </top>
      <bottom/>
      <diagonal/>
    </border>
    <border>
      <left/>
      <right style="thin">
        <color theme="0" tint="-0.1498764000366222"/>
      </right>
      <top style="thin">
        <color theme="0" tint="-0.1498764000366222"/>
      </top>
      <bottom/>
      <diagonal/>
    </border>
    <border>
      <left style="thin">
        <color theme="0" tint="-0.1498458815271462"/>
      </left>
      <right/>
      <top style="thin">
        <color theme="0" tint="-0.1498458815271462"/>
      </top>
      <bottom/>
      <diagonal/>
    </border>
    <border>
      <left/>
      <right/>
      <top style="thin">
        <color theme="0" tint="-0.1498458815271462"/>
      </top>
      <bottom/>
      <diagonal/>
    </border>
    <border>
      <left/>
      <right style="thin">
        <color theme="0" tint="-0.1498458815271462"/>
      </right>
      <top style="thin">
        <color theme="0" tint="-0.1498458815271462"/>
      </top>
      <bottom/>
      <diagonal/>
    </border>
    <border>
      <left style="thin">
        <color theme="0" tint="-0.1498458815271462"/>
      </left>
      <right/>
      <top/>
      <bottom style="thin">
        <color theme="0" tint="-0.1498458815271462"/>
      </bottom>
      <diagonal/>
    </border>
    <border>
      <left/>
      <right/>
      <top/>
      <bottom style="thin">
        <color theme="0" tint="-0.1498458815271462"/>
      </bottom>
      <diagonal/>
    </border>
    <border>
      <left/>
      <right style="thin">
        <color theme="0" tint="-0.1498458815271462"/>
      </right>
      <top/>
      <bottom style="thin">
        <color theme="0" tint="-0.1498458815271462"/>
      </bottom>
      <diagonal/>
    </border>
    <border>
      <left/>
      <right style="thin">
        <color theme="0" tint="-0.1498764000366222"/>
      </right>
      <top style="thin">
        <color theme="0" tint="-0.14990691854609822"/>
      </top>
      <bottom style="thin">
        <color theme="0" tint="-0.1498764000366222"/>
      </bottom>
      <diagonal/>
    </border>
    <border>
      <left style="thin">
        <color theme="0" tint="-0.1498458815271462"/>
      </left>
      <right/>
      <top/>
      <bottom/>
      <diagonal/>
    </border>
    <border>
      <left/>
      <right style="thin">
        <color theme="0" tint="-0.1498458815271462"/>
      </right>
      <top/>
      <bottom/>
      <diagonal/>
    </border>
    <border>
      <left/>
      <right style="thin">
        <color theme="0" tint="-0.14981536301767021"/>
      </right>
      <top/>
      <bottom/>
      <diagonal/>
    </border>
    <border>
      <left/>
      <right/>
      <top/>
      <bottom style="thin">
        <color theme="0" tint="-0.14978484450819421"/>
      </bottom>
      <diagonal/>
    </border>
    <border>
      <left style="thin">
        <color theme="0" tint="-0.14981536301767021"/>
      </left>
      <right/>
      <top style="thin">
        <color theme="0" tint="-0.14981536301767021"/>
      </top>
      <bottom/>
      <diagonal/>
    </border>
    <border>
      <left/>
      <right/>
      <top style="thin">
        <color theme="0" tint="-0.14981536301767021"/>
      </top>
      <bottom/>
      <diagonal/>
    </border>
    <border>
      <left/>
      <right style="thin">
        <color theme="0" tint="-0.14981536301767021"/>
      </right>
      <top style="thin">
        <color theme="0" tint="-0.14981536301767021"/>
      </top>
      <bottom/>
      <diagonal/>
    </border>
    <border>
      <left style="thin">
        <color theme="0" tint="-0.14981536301767021"/>
      </left>
      <right/>
      <top/>
      <bottom/>
      <diagonal/>
    </border>
    <border>
      <left style="thin">
        <color theme="0" tint="-0.14981536301767021"/>
      </left>
      <right/>
      <top style="thin">
        <color theme="0" tint="-0.1498458815271462"/>
      </top>
      <bottom/>
      <diagonal/>
    </border>
    <border>
      <left/>
      <right style="thin">
        <color theme="0" tint="-0.14978484450819421"/>
      </right>
      <top style="thin">
        <color theme="0" tint="-0.1498458815271462"/>
      </top>
      <bottom/>
      <diagonal/>
    </border>
    <border>
      <left/>
      <right style="thin">
        <color theme="0" tint="-0.14978484450819421"/>
      </right>
      <top/>
      <bottom/>
      <diagonal/>
    </border>
    <border>
      <left style="thin">
        <color theme="0" tint="-0.14981536301767021"/>
      </left>
      <right/>
      <top/>
      <bottom style="thin">
        <color theme="0" tint="-0.14978484450819421"/>
      </bottom>
      <diagonal/>
    </border>
    <border>
      <left/>
      <right style="thin">
        <color theme="0" tint="-0.14978484450819421"/>
      </right>
      <top/>
      <bottom style="thin">
        <color theme="0" tint="-0.14978484450819421"/>
      </bottom>
      <diagonal/>
    </border>
    <border>
      <left style="thin">
        <color theme="0" tint="-0.14996795556505021"/>
      </left>
      <right/>
      <top style="thin">
        <color theme="0" tint="-0.14990691854609822"/>
      </top>
      <bottom/>
      <diagonal/>
    </border>
    <border>
      <left/>
      <right style="thin">
        <color theme="0" tint="-0.1498764000366222"/>
      </right>
      <top/>
      <bottom style="thin">
        <color theme="0" tint="-0.14993743705557422"/>
      </bottom>
      <diagonal/>
    </border>
    <border>
      <left style="thin">
        <color theme="0" tint="-0.1498764000366222"/>
      </left>
      <right/>
      <top/>
      <bottom style="thin">
        <color theme="0" tint="-0.14993743705557422"/>
      </bottom>
      <diagonal/>
    </border>
    <border>
      <left style="thin">
        <color theme="0" tint="-0.14993743705557422"/>
      </left>
      <right/>
      <top/>
      <bottom style="thin">
        <color theme="0" tint="-0.14990691854609822"/>
      </bottom>
      <diagonal/>
    </border>
    <border>
      <left/>
      <right style="thin">
        <color theme="0" tint="-0.14993743705557422"/>
      </right>
      <top/>
      <bottom style="thin">
        <color theme="0" tint="-0.14990691854609822"/>
      </bottom>
      <diagonal/>
    </border>
    <border>
      <left/>
      <right style="thin">
        <color theme="0" tint="-0.1498458815271462"/>
      </right>
      <top/>
      <bottom style="thin">
        <color theme="0" tint="-0.14993743705557422"/>
      </bottom>
      <diagonal/>
    </border>
    <border>
      <left/>
      <right/>
      <top style="thin">
        <color theme="0" tint="-0.14990691854609822"/>
      </top>
      <bottom style="thin">
        <color theme="0" tint="-0.1498764000366222"/>
      </bottom>
      <diagonal/>
    </border>
    <border>
      <left style="thin">
        <color theme="0" tint="-0.14981536301767021"/>
      </left>
      <right/>
      <top/>
      <bottom style="thin">
        <color theme="0" tint="-0.14990691854609822"/>
      </bottom>
      <diagonal/>
    </border>
    <border>
      <left/>
      <right style="thin">
        <color theme="0" tint="-0.14981536301767021"/>
      </right>
      <top/>
      <bottom style="thin">
        <color theme="0" tint="-0.14990691854609822"/>
      </bottom>
      <diagonal/>
    </border>
    <border>
      <left/>
      <right style="thin">
        <color theme="0" tint="-0.14978484450819421"/>
      </right>
      <top/>
      <bottom style="thin">
        <color theme="0" tint="-0.14990691854609822"/>
      </bottom>
      <diagonal/>
    </border>
    <border>
      <left style="thin">
        <color theme="0" tint="-0.14993743705557422"/>
      </left>
      <right/>
      <top/>
      <bottom style="thin">
        <color theme="0" tint="-0.14993743705557422"/>
      </bottom>
      <diagonal/>
    </border>
    <border>
      <left/>
      <right style="thin">
        <color theme="0" tint="-0.14993743705557422"/>
      </right>
      <top/>
      <bottom style="thin">
        <color theme="0" tint="-0.14993743705557422"/>
      </bottom>
      <diagonal/>
    </border>
    <border>
      <left style="thin">
        <color theme="0" tint="-0.14996795556505021"/>
      </left>
      <right/>
      <top/>
      <bottom/>
      <diagonal/>
    </border>
    <border>
      <left/>
      <right style="thin">
        <color theme="0" tint="-0.14996795556505021"/>
      </right>
      <top/>
      <bottom/>
      <diagonal/>
    </border>
    <border>
      <left style="thin">
        <color theme="0" tint="-0.1498764000366222"/>
      </left>
      <right/>
      <top style="thin">
        <color theme="0" tint="-0.1498764000366222"/>
      </top>
      <bottom style="thin">
        <color theme="0" tint="-0.1498764000366222"/>
      </bottom>
      <diagonal/>
    </border>
    <border>
      <left/>
      <right/>
      <top style="thin">
        <color theme="0" tint="-0.1498764000366222"/>
      </top>
      <bottom style="thin">
        <color theme="0" tint="-0.1498764000366222"/>
      </bottom>
      <diagonal/>
    </border>
    <border>
      <left style="thin">
        <color theme="0" tint="-0.1498458815271462"/>
      </left>
      <right/>
      <top style="thin">
        <color theme="0" tint="-0.1498458815271462"/>
      </top>
      <bottom style="thin">
        <color theme="0" tint="-0.1498458815271462"/>
      </bottom>
      <diagonal/>
    </border>
    <border>
      <left/>
      <right/>
      <top style="thin">
        <color theme="0" tint="-0.1498458815271462"/>
      </top>
      <bottom style="thin">
        <color theme="0" tint="-0.1498458815271462"/>
      </bottom>
      <diagonal/>
    </border>
    <border>
      <left style="thin">
        <color theme="0" tint="-0.14981536301767021"/>
      </left>
      <right/>
      <top style="thin">
        <color theme="0" tint="-0.14981536301767021"/>
      </top>
      <bottom style="thin">
        <color theme="0" tint="-0.14981536301767021"/>
      </bottom>
      <diagonal/>
    </border>
    <border>
      <left/>
      <right/>
      <top style="thin">
        <color theme="0" tint="-0.14981536301767021"/>
      </top>
      <bottom style="thin">
        <color theme="0" tint="-0.14981536301767021"/>
      </bottom>
      <diagonal/>
    </border>
    <border>
      <left/>
      <right style="thin">
        <color theme="0" tint="-0.14981536301767021"/>
      </right>
      <top style="thin">
        <color theme="0" tint="-0.14981536301767021"/>
      </top>
      <bottom style="thin">
        <color theme="0" tint="-0.14981536301767021"/>
      </bottom>
      <diagonal/>
    </border>
    <border>
      <left style="thin">
        <color theme="0" tint="-0.14993743705557422"/>
      </left>
      <right/>
      <top style="thin">
        <color theme="0" tint="-0.1498458815271462"/>
      </top>
      <bottom/>
      <diagonal/>
    </border>
    <border>
      <left/>
      <right/>
      <top style="medium">
        <color theme="0" tint="-0.14996795556505021"/>
      </top>
      <bottom/>
      <diagonal/>
    </border>
    <border>
      <left/>
      <right style="medium">
        <color theme="0" tint="-0.14996795556505021"/>
      </right>
      <top style="medium">
        <color theme="0" tint="-0.14996795556505021"/>
      </top>
      <bottom/>
      <diagonal/>
    </border>
    <border>
      <left/>
      <right style="medium">
        <color theme="0" tint="-0.14996795556505021"/>
      </right>
      <top/>
      <bottom/>
      <diagonal/>
    </border>
    <border>
      <left/>
      <right/>
      <top/>
      <bottom style="medium">
        <color theme="0" tint="-0.14996795556505021"/>
      </bottom>
      <diagonal/>
    </border>
    <border>
      <left/>
      <right style="medium">
        <color theme="0" tint="-0.14996795556505021"/>
      </right>
      <top/>
      <bottom style="medium">
        <color theme="0" tint="-0.14996795556505021"/>
      </bottom>
      <diagonal/>
    </border>
    <border>
      <left style="medium">
        <color theme="0" tint="-0.14993743705557422"/>
      </left>
      <right/>
      <top style="medium">
        <color theme="0" tint="-0.14993743705557422"/>
      </top>
      <bottom/>
      <diagonal/>
    </border>
    <border>
      <left/>
      <right/>
      <top style="medium">
        <color theme="0" tint="-0.14993743705557422"/>
      </top>
      <bottom/>
      <diagonal/>
    </border>
    <border>
      <left/>
      <right style="medium">
        <color theme="0" tint="-0.14993743705557422"/>
      </right>
      <top style="medium">
        <color theme="0" tint="-0.14993743705557422"/>
      </top>
      <bottom/>
      <diagonal/>
    </border>
    <border>
      <left style="medium">
        <color theme="0" tint="-0.14993743705557422"/>
      </left>
      <right/>
      <top/>
      <bottom/>
      <diagonal/>
    </border>
    <border>
      <left/>
      <right style="medium">
        <color theme="0" tint="-0.14993743705557422"/>
      </right>
      <top/>
      <bottom/>
      <diagonal/>
    </border>
    <border>
      <left style="medium">
        <color theme="0" tint="-0.14993743705557422"/>
      </left>
      <right/>
      <top/>
      <bottom style="medium">
        <color theme="0" tint="-0.14993743705557422"/>
      </bottom>
      <diagonal/>
    </border>
    <border>
      <left/>
      <right/>
      <top/>
      <bottom style="medium">
        <color theme="0" tint="-0.14993743705557422"/>
      </bottom>
      <diagonal/>
    </border>
    <border>
      <left/>
      <right style="medium">
        <color theme="0" tint="-0.14993743705557422"/>
      </right>
      <top/>
      <bottom style="medium">
        <color theme="0" tint="-0.14993743705557422"/>
      </bottom>
      <diagonal/>
    </border>
    <border>
      <left style="medium">
        <color theme="0" tint="-0.14993743705557422"/>
      </left>
      <right/>
      <top style="medium">
        <color theme="0" tint="-0.14996795556505021"/>
      </top>
      <bottom/>
      <diagonal/>
    </border>
    <border>
      <left style="medium">
        <color theme="0" tint="-0.14993743705557422"/>
      </left>
      <right/>
      <top/>
      <bottom style="medium">
        <color theme="0" tint="-0.14996795556505021"/>
      </bottom>
      <diagonal/>
    </border>
    <border>
      <left style="thin">
        <color theme="0" tint="-0.14981536301767021"/>
      </left>
      <right/>
      <top/>
      <bottom style="thin">
        <color theme="0" tint="-0.14996795556505021"/>
      </bottom>
      <diagonal/>
    </border>
    <border>
      <left/>
      <right style="thin">
        <color theme="0" tint="-0.14981536301767021"/>
      </right>
      <top/>
      <bottom style="thin">
        <color theme="0" tint="-0.14996795556505021"/>
      </bottom>
      <diagonal/>
    </border>
    <border>
      <left style="thin">
        <color theme="0" tint="-0.14996795556505021"/>
      </left>
      <right/>
      <top/>
      <bottom style="thin">
        <color theme="0" tint="-0.14990691854609822"/>
      </bottom>
      <diagonal/>
    </border>
    <border>
      <left/>
      <right style="thin">
        <color theme="0" tint="-0.14996795556505021"/>
      </right>
      <top/>
      <bottom style="thin">
        <color theme="0" tint="-0.14990691854609822"/>
      </bottom>
      <diagonal/>
    </border>
    <border>
      <left style="thin">
        <color theme="0" tint="-0.1498458815271462"/>
      </left>
      <right/>
      <top style="thin">
        <color theme="0" tint="-0.14996795556505021"/>
      </top>
      <bottom/>
      <diagonal/>
    </border>
    <border>
      <left style="thin">
        <color theme="0" tint="-0.1498458815271462"/>
      </left>
      <right/>
      <top/>
      <bottom style="thin">
        <color theme="0" tint="-0.14996795556505021"/>
      </bottom>
      <diagonal/>
    </border>
    <border>
      <left style="thin">
        <color theme="0" tint="-0.14990691854609822"/>
      </left>
      <right/>
      <top/>
      <bottom style="thin">
        <color theme="0" tint="-0.1498458815271462"/>
      </bottom>
      <diagonal/>
    </border>
    <border>
      <left/>
      <right style="thin">
        <color theme="0" tint="-0.14990691854609822"/>
      </right>
      <top style="thin">
        <color theme="0" tint="-0.1498458815271462"/>
      </top>
      <bottom/>
      <diagonal/>
    </border>
    <border>
      <left/>
      <right style="thin">
        <color theme="0" tint="-0.14981536301767021"/>
      </right>
      <top style="thin">
        <color theme="0" tint="-0.1498458815271462"/>
      </top>
      <bottom style="thin">
        <color theme="0" tint="-0.1498458815271462"/>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diagonalDown="1">
      <left style="thin">
        <color indexed="64"/>
      </left>
      <right style="thin">
        <color indexed="64"/>
      </right>
      <top style="thin">
        <color indexed="64"/>
      </top>
      <bottom style="thin">
        <color indexed="64"/>
      </bottom>
      <diagonal style="thin">
        <color indexed="64"/>
      </diagonal>
    </border>
    <border>
      <left/>
      <right style="thin">
        <color auto="1"/>
      </right>
      <top/>
      <bottom/>
      <diagonal/>
    </border>
    <border>
      <left/>
      <right/>
      <top style="medium">
        <color rgb="FF008000"/>
      </top>
      <bottom/>
      <diagonal/>
    </border>
    <border>
      <left style="medium">
        <color rgb="FF008000"/>
      </left>
      <right/>
      <top style="medium">
        <color rgb="FF008000"/>
      </top>
      <bottom/>
      <diagonal/>
    </border>
    <border>
      <left/>
      <right style="medium">
        <color rgb="FF008000"/>
      </right>
      <top style="medium">
        <color rgb="FF008000"/>
      </top>
      <bottom/>
      <diagonal/>
    </border>
    <border>
      <left style="medium">
        <color rgb="FF008000"/>
      </left>
      <right/>
      <top/>
      <bottom/>
      <diagonal/>
    </border>
    <border>
      <left/>
      <right style="medium">
        <color rgb="FF008000"/>
      </right>
      <top/>
      <bottom/>
      <diagonal/>
    </border>
    <border>
      <left style="medium">
        <color rgb="FF008000"/>
      </left>
      <right/>
      <top/>
      <bottom style="medium">
        <color rgb="FF008000"/>
      </bottom>
      <diagonal/>
    </border>
    <border>
      <left/>
      <right/>
      <top/>
      <bottom style="medium">
        <color rgb="FF008000"/>
      </bottom>
      <diagonal/>
    </border>
    <border>
      <left/>
      <right style="medium">
        <color rgb="FF008000"/>
      </right>
      <top/>
      <bottom style="medium">
        <color rgb="FF008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auto="1"/>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theme="0" tint="-0.1498458815271462"/>
      </right>
      <top style="thin">
        <color theme="0" tint="-0.14990691854609822"/>
      </top>
      <bottom/>
      <diagonal/>
    </border>
    <border>
      <left style="thin">
        <color theme="0" tint="-0.14990691854609822"/>
      </left>
      <right/>
      <top/>
      <bottom style="thin">
        <color theme="0" tint="-0.14996795556505021"/>
      </bottom>
      <diagonal/>
    </border>
    <border>
      <left/>
      <right style="thin">
        <color theme="0" tint="-0.1498458815271462"/>
      </right>
      <top/>
      <bottom style="thin">
        <color theme="0" tint="-0.14996795556505021"/>
      </bottom>
      <diagonal/>
    </border>
    <border>
      <left/>
      <right style="thin">
        <color theme="0" tint="-0.1498764000366222"/>
      </right>
      <top style="thin">
        <color theme="0" tint="-0.14990691854609822"/>
      </top>
      <bottom/>
      <diagonal/>
    </border>
    <border>
      <left/>
      <right style="thin">
        <color theme="0" tint="-0.1498764000366222"/>
      </right>
      <top/>
      <bottom style="thin">
        <color theme="0" tint="-0.14990691854609822"/>
      </bottom>
      <diagonal/>
    </border>
    <border>
      <left style="hair">
        <color indexed="64"/>
      </left>
      <right/>
      <top style="thin">
        <color indexed="64"/>
      </top>
      <bottom style="hair">
        <color indexed="64"/>
      </bottom>
      <diagonal/>
    </border>
    <border>
      <left/>
      <right style="hair">
        <color indexed="64"/>
      </right>
      <top/>
      <bottom style="thin">
        <color indexed="64"/>
      </bottom>
      <diagonal/>
    </border>
    <border>
      <left/>
      <right style="hair">
        <color indexed="64"/>
      </right>
      <top style="thin">
        <color indexed="64"/>
      </top>
      <bottom/>
      <diagonal/>
    </border>
    <border>
      <left style="hair">
        <color auto="1"/>
      </left>
      <right/>
      <top style="thin">
        <color auto="1"/>
      </top>
      <bottom/>
      <diagonal/>
    </border>
    <border>
      <left style="thin">
        <color theme="0" tint="-0.1498764000366222"/>
      </left>
      <right/>
      <top/>
      <bottom style="thin">
        <color theme="0" tint="-0.14990691854609822"/>
      </bottom>
      <diagonal/>
    </border>
    <border>
      <left/>
      <right style="thin">
        <color theme="0" tint="-0.1498458815271462"/>
      </right>
      <top/>
      <bottom style="thin">
        <color theme="0" tint="-0.14990691854609822"/>
      </bottom>
      <diagonal/>
    </border>
    <border>
      <left style="thin">
        <color theme="0" tint="-0.1498458815271462"/>
      </left>
      <right/>
      <top/>
      <bottom style="thin">
        <color theme="0" tint="-0.14990691854609822"/>
      </bottom>
      <diagonal/>
    </border>
  </borders>
  <cellStyleXfs count="5">
    <xf numFmtId="0" fontId="0" fillId="0" borderId="0"/>
    <xf numFmtId="38" fontId="73" fillId="0" borderId="0" applyFont="0" applyFill="0" applyBorder="0" applyAlignment="0" applyProtection="0">
      <alignment vertical="center"/>
    </xf>
    <xf numFmtId="0" fontId="73" fillId="0" borderId="0">
      <alignment vertical="center"/>
    </xf>
    <xf numFmtId="0" fontId="1" fillId="0" borderId="0" applyAlignment="0"/>
    <xf numFmtId="0" fontId="102" fillId="0" borderId="0"/>
  </cellStyleXfs>
  <cellXfs count="2389">
    <xf numFmtId="0" fontId="0" fillId="0" borderId="0" xfId="0"/>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 xfId="0" applyFont="1" applyBorder="1" applyAlignment="1">
      <alignment vertical="center"/>
    </xf>
    <xf numFmtId="0" fontId="5" fillId="0" borderId="5" xfId="0" applyFont="1" applyBorder="1" applyAlignment="1">
      <alignment vertical="center"/>
    </xf>
    <xf numFmtId="0" fontId="5" fillId="0" borderId="6" xfId="0" applyFont="1" applyBorder="1" applyAlignment="1">
      <alignment vertical="center"/>
    </xf>
    <xf numFmtId="0" fontId="5" fillId="0" borderId="7" xfId="0" applyFont="1" applyBorder="1" applyAlignment="1">
      <alignment vertical="center"/>
    </xf>
    <xf numFmtId="0" fontId="5" fillId="0" borderId="0" xfId="0" applyFont="1" applyBorder="1" applyAlignment="1">
      <alignment vertical="center"/>
    </xf>
    <xf numFmtId="0" fontId="5" fillId="0" borderId="8" xfId="0" applyFont="1" applyBorder="1" applyAlignment="1">
      <alignment vertical="center"/>
    </xf>
    <xf numFmtId="0" fontId="6" fillId="0" borderId="0" xfId="0" applyFont="1" applyAlignment="1">
      <alignment vertical="center"/>
    </xf>
    <xf numFmtId="0" fontId="6" fillId="0" borderId="0" xfId="0" applyFont="1" applyBorder="1" applyAlignment="1">
      <alignment vertical="center"/>
    </xf>
    <xf numFmtId="0" fontId="6" fillId="0" borderId="8" xfId="0" applyFont="1" applyBorder="1" applyAlignment="1">
      <alignment vertical="center"/>
    </xf>
    <xf numFmtId="0" fontId="6" fillId="0" borderId="9" xfId="0" applyFont="1" applyBorder="1" applyAlignment="1">
      <alignment vertical="center"/>
    </xf>
    <xf numFmtId="0" fontId="6" fillId="0" borderId="10" xfId="0" applyFont="1" applyBorder="1" applyAlignment="1">
      <alignment vertical="center"/>
    </xf>
    <xf numFmtId="0" fontId="9" fillId="0" borderId="10" xfId="0" applyFont="1" applyBorder="1" applyAlignment="1">
      <alignment vertical="center"/>
    </xf>
    <xf numFmtId="0" fontId="6" fillId="0" borderId="11" xfId="0" applyFont="1" applyBorder="1" applyAlignment="1">
      <alignment vertical="center"/>
    </xf>
    <xf numFmtId="0" fontId="6" fillId="0" borderId="12" xfId="0" applyFont="1" applyBorder="1" applyAlignment="1">
      <alignment vertical="center"/>
    </xf>
    <xf numFmtId="0" fontId="6" fillId="0" borderId="0" xfId="0" applyFont="1" applyBorder="1" applyAlignment="1">
      <alignment horizontal="center" vertical="center"/>
    </xf>
    <xf numFmtId="0" fontId="6" fillId="0" borderId="13" xfId="0" applyFont="1" applyBorder="1" applyAlignment="1">
      <alignment vertical="center"/>
    </xf>
    <xf numFmtId="0" fontId="6" fillId="0" borderId="14" xfId="0" applyFont="1" applyBorder="1" applyAlignment="1">
      <alignment vertical="center"/>
    </xf>
    <xf numFmtId="0" fontId="6" fillId="0" borderId="15" xfId="0" applyFont="1" applyBorder="1" applyAlignment="1">
      <alignment vertical="center"/>
    </xf>
    <xf numFmtId="0" fontId="9" fillId="0" borderId="0" xfId="0" applyFont="1" applyBorder="1" applyAlignment="1">
      <alignment vertical="center"/>
    </xf>
    <xf numFmtId="0" fontId="6" fillId="0" borderId="0" xfId="0" applyFont="1" applyBorder="1" applyAlignment="1">
      <alignment vertical="center" wrapText="1"/>
    </xf>
    <xf numFmtId="0" fontId="6" fillId="0" borderId="9" xfId="0" applyFont="1" applyBorder="1" applyAlignment="1">
      <alignment horizontal="center" vertical="center"/>
    </xf>
    <xf numFmtId="0" fontId="6" fillId="0" borderId="1" xfId="0" applyFont="1" applyBorder="1" applyAlignment="1">
      <alignment vertical="center"/>
    </xf>
    <xf numFmtId="0" fontId="6" fillId="0" borderId="7"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4" xfId="0" applyFont="1" applyBorder="1" applyAlignment="1">
      <alignment vertical="center"/>
    </xf>
    <xf numFmtId="0" fontId="6" fillId="0" borderId="5" xfId="0" applyFont="1" applyBorder="1" applyAlignment="1">
      <alignment vertical="center"/>
    </xf>
    <xf numFmtId="0" fontId="12" fillId="0" borderId="0" xfId="0" applyFont="1" applyBorder="1" applyAlignment="1">
      <alignment vertical="center"/>
    </xf>
    <xf numFmtId="0" fontId="13" fillId="0" borderId="7" xfId="0" applyFont="1" applyBorder="1" applyAlignment="1">
      <alignment vertical="center"/>
    </xf>
    <xf numFmtId="0" fontId="13" fillId="0" borderId="2" xfId="0" applyFont="1" applyBorder="1" applyAlignment="1">
      <alignment vertical="center"/>
    </xf>
    <xf numFmtId="0" fontId="13" fillId="0" borderId="0" xfId="0" applyFont="1" applyBorder="1" applyAlignment="1">
      <alignment vertical="center"/>
    </xf>
    <xf numFmtId="0" fontId="13" fillId="0" borderId="4" xfId="0" applyFont="1" applyBorder="1" applyAlignment="1">
      <alignment vertical="center"/>
    </xf>
    <xf numFmtId="0" fontId="13" fillId="0" borderId="3" xfId="0" applyFont="1" applyBorder="1" applyAlignment="1">
      <alignment vertical="center" justifyLastLine="1"/>
    </xf>
    <xf numFmtId="0" fontId="13" fillId="0" borderId="4" xfId="0" applyFont="1" applyBorder="1" applyAlignment="1">
      <alignment vertical="center" justifyLastLine="1"/>
    </xf>
    <xf numFmtId="0" fontId="13" fillId="0" borderId="5" xfId="0" applyFont="1" applyBorder="1" applyAlignment="1">
      <alignment vertical="center" justifyLastLine="1"/>
    </xf>
    <xf numFmtId="0" fontId="13" fillId="0" borderId="6" xfId="0" applyFont="1" applyBorder="1" applyAlignment="1">
      <alignment vertical="center" justifyLastLine="1"/>
    </xf>
    <xf numFmtId="0" fontId="6" fillId="0" borderId="16" xfId="0" applyFont="1" applyBorder="1" applyAlignment="1">
      <alignment vertical="center"/>
    </xf>
    <xf numFmtId="0" fontId="12" fillId="0" borderId="10" xfId="0" applyFont="1" applyBorder="1" applyAlignment="1">
      <alignment vertical="center"/>
    </xf>
    <xf numFmtId="0" fontId="11" fillId="0" borderId="9" xfId="0" applyFont="1" applyBorder="1" applyAlignment="1">
      <alignment vertical="top" wrapText="1"/>
    </xf>
    <xf numFmtId="0" fontId="12" fillId="0" borderId="9" xfId="0" applyFont="1" applyBorder="1" applyAlignment="1">
      <alignment vertical="center"/>
    </xf>
    <xf numFmtId="0" fontId="6" fillId="0" borderId="15" xfId="0" applyFont="1" applyBorder="1" applyAlignment="1">
      <alignment horizontal="center" vertical="center"/>
    </xf>
    <xf numFmtId="0" fontId="3" fillId="0" borderId="0" xfId="0" applyFont="1" applyBorder="1" applyAlignment="1">
      <alignment vertical="center"/>
    </xf>
    <xf numFmtId="0" fontId="12" fillId="0" borderId="0" xfId="0" applyFont="1" applyAlignment="1">
      <alignment vertical="center"/>
    </xf>
    <xf numFmtId="0" fontId="12" fillId="0" borderId="17" xfId="0" applyFont="1" applyBorder="1" applyAlignment="1">
      <alignment vertical="center"/>
    </xf>
    <xf numFmtId="0" fontId="12" fillId="0" borderId="3" xfId="0" applyFont="1" applyBorder="1" applyAlignment="1">
      <alignment vertical="center"/>
    </xf>
    <xf numFmtId="0" fontId="12" fillId="0" borderId="16" xfId="0" applyFont="1" applyBorder="1" applyAlignment="1">
      <alignment vertical="center"/>
    </xf>
    <xf numFmtId="0" fontId="6" fillId="0" borderId="19" xfId="0" applyFont="1" applyBorder="1" applyAlignment="1">
      <alignment horizontal="center" vertical="center"/>
    </xf>
    <xf numFmtId="0" fontId="6" fillId="0" borderId="19" xfId="0" applyFont="1" applyBorder="1" applyAlignment="1">
      <alignment horizontal="distributed" vertical="center" justifyLastLine="1"/>
    </xf>
    <xf numFmtId="0" fontId="7" fillId="0" borderId="14" xfId="0" applyFont="1" applyBorder="1" applyAlignment="1">
      <alignment horizontal="center" vertical="center" wrapText="1"/>
    </xf>
    <xf numFmtId="0" fontId="7" fillId="0" borderId="9" xfId="0" applyFont="1" applyBorder="1" applyAlignment="1">
      <alignment horizontal="center" vertical="center" wrapText="1"/>
    </xf>
    <xf numFmtId="0" fontId="6" fillId="0" borderId="10" xfId="0" applyFont="1" applyBorder="1" applyAlignment="1">
      <alignment horizontal="distributed" vertical="center" justifyLastLine="1"/>
    </xf>
    <xf numFmtId="0" fontId="6" fillId="0" borderId="20" xfId="0" applyFont="1" applyBorder="1" applyAlignment="1">
      <alignment vertical="center" wrapText="1"/>
    </xf>
    <xf numFmtId="0" fontId="6" fillId="0" borderId="20" xfId="0" applyFont="1" applyBorder="1" applyAlignment="1">
      <alignment vertical="center"/>
    </xf>
    <xf numFmtId="0" fontId="7" fillId="0" borderId="12" xfId="0" applyFont="1" applyBorder="1" applyAlignment="1">
      <alignment vertical="center" wrapText="1"/>
    </xf>
    <xf numFmtId="0" fontId="7" fillId="0" borderId="20" xfId="0" applyFont="1" applyBorder="1" applyAlignment="1">
      <alignment vertical="center" wrapText="1"/>
    </xf>
    <xf numFmtId="0" fontId="7" fillId="0" borderId="15" xfId="0" applyFont="1" applyBorder="1" applyAlignment="1">
      <alignment horizontal="center" vertical="center" wrapText="1"/>
    </xf>
    <xf numFmtId="0" fontId="12" fillId="0" borderId="18" xfId="0" applyFont="1" applyBorder="1" applyAlignment="1">
      <alignment vertical="center"/>
    </xf>
    <xf numFmtId="0" fontId="12" fillId="0" borderId="11" xfId="0" applyFont="1" applyBorder="1" applyAlignment="1">
      <alignment vertical="center"/>
    </xf>
    <xf numFmtId="0" fontId="12" fillId="0" borderId="12" xfId="0" applyFont="1" applyBorder="1" applyAlignment="1">
      <alignment vertical="center"/>
    </xf>
    <xf numFmtId="0" fontId="12" fillId="0" borderId="14" xfId="0" applyFont="1" applyBorder="1" applyAlignment="1">
      <alignment vertical="center"/>
    </xf>
    <xf numFmtId="0" fontId="12" fillId="0" borderId="15" xfId="0" applyFont="1" applyBorder="1" applyAlignment="1">
      <alignment vertical="center"/>
    </xf>
    <xf numFmtId="0" fontId="6" fillId="0" borderId="18" xfId="0" applyFont="1" applyBorder="1" applyAlignment="1">
      <alignment vertical="center"/>
    </xf>
    <xf numFmtId="0" fontId="5" fillId="0" borderId="0" xfId="0" applyFont="1" applyAlignment="1">
      <alignment vertical="center"/>
    </xf>
    <xf numFmtId="0" fontId="5" fillId="0" borderId="21" xfId="0" applyFont="1" applyBorder="1" applyAlignment="1">
      <alignment vertical="center"/>
    </xf>
    <xf numFmtId="0" fontId="5" fillId="0" borderId="22" xfId="0" applyFont="1" applyBorder="1" applyAlignment="1">
      <alignment vertical="center"/>
    </xf>
    <xf numFmtId="0" fontId="16" fillId="0" borderId="7"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16" fillId="0" borderId="0" xfId="0" applyFont="1" applyBorder="1" applyAlignment="1">
      <alignment vertical="center"/>
    </xf>
    <xf numFmtId="0" fontId="16" fillId="0" borderId="4" xfId="0" applyFont="1" applyBorder="1" applyAlignment="1">
      <alignment vertical="center"/>
    </xf>
    <xf numFmtId="0" fontId="3" fillId="0" borderId="0" xfId="0" applyFont="1" applyAlignment="1">
      <alignment vertical="center"/>
    </xf>
    <xf numFmtId="0" fontId="16" fillId="0" borderId="23" xfId="0" applyFont="1" applyBorder="1" applyAlignment="1">
      <alignment vertical="center"/>
    </xf>
    <xf numFmtId="0" fontId="21" fillId="0" borderId="0" xfId="0" applyFont="1" applyBorder="1" applyAlignment="1">
      <alignment vertical="center"/>
    </xf>
    <xf numFmtId="0" fontId="6" fillId="0" borderId="24" xfId="0" applyFont="1" applyBorder="1" applyAlignment="1">
      <alignment vertical="center"/>
    </xf>
    <xf numFmtId="0" fontId="6" fillId="0" borderId="25" xfId="0" applyFont="1" applyBorder="1" applyAlignment="1">
      <alignment vertical="center"/>
    </xf>
    <xf numFmtId="0" fontId="6" fillId="0" borderId="26" xfId="0" applyFont="1" applyBorder="1" applyAlignment="1">
      <alignment vertical="center"/>
    </xf>
    <xf numFmtId="0" fontId="6" fillId="0" borderId="27" xfId="0" applyFont="1" applyBorder="1" applyAlignment="1">
      <alignment vertical="center"/>
    </xf>
    <xf numFmtId="0" fontId="6" fillId="0" borderId="28" xfId="0" applyFont="1" applyBorder="1" applyAlignment="1">
      <alignment vertical="center"/>
    </xf>
    <xf numFmtId="0" fontId="6" fillId="0" borderId="29" xfId="0" applyFont="1" applyBorder="1" applyAlignment="1">
      <alignment vertical="center"/>
    </xf>
    <xf numFmtId="0" fontId="5" fillId="0" borderId="30" xfId="0" applyFont="1" applyBorder="1" applyAlignment="1">
      <alignment vertical="center"/>
    </xf>
    <xf numFmtId="0" fontId="5" fillId="0" borderId="24" xfId="0" applyFont="1" applyBorder="1" applyAlignment="1">
      <alignment vertical="center"/>
    </xf>
    <xf numFmtId="0" fontId="5" fillId="0" borderId="31" xfId="0" applyFont="1" applyBorder="1" applyAlignment="1">
      <alignment vertical="center"/>
    </xf>
    <xf numFmtId="0" fontId="9" fillId="0" borderId="24" xfId="0" applyFont="1" applyBorder="1" applyAlignment="1">
      <alignment vertical="center"/>
    </xf>
    <xf numFmtId="0" fontId="5" fillId="0" borderId="32" xfId="0" applyFont="1" applyBorder="1" applyAlignment="1">
      <alignment vertical="center"/>
    </xf>
    <xf numFmtId="0" fontId="5" fillId="0" borderId="27" xfId="0" applyFont="1" applyBorder="1" applyAlignment="1">
      <alignment vertical="center"/>
    </xf>
    <xf numFmtId="0" fontId="5" fillId="0" borderId="28" xfId="0" applyFont="1" applyBorder="1" applyAlignment="1">
      <alignment vertical="center"/>
    </xf>
    <xf numFmtId="0" fontId="11" fillId="0" borderId="28" xfId="0" applyFont="1" applyBorder="1" applyAlignment="1">
      <alignment vertical="top" wrapText="1"/>
    </xf>
    <xf numFmtId="0" fontId="6" fillId="0" borderId="28" xfId="0" applyFont="1" applyBorder="1" applyAlignment="1">
      <alignment horizontal="center" vertical="center"/>
    </xf>
    <xf numFmtId="0" fontId="6" fillId="0" borderId="32" xfId="0" applyFont="1" applyBorder="1" applyAlignment="1">
      <alignment vertical="center"/>
    </xf>
    <xf numFmtId="0" fontId="6" fillId="0" borderId="30" xfId="0" applyFont="1" applyBorder="1" applyAlignment="1">
      <alignment vertical="center"/>
    </xf>
    <xf numFmtId="0" fontId="6" fillId="2" borderId="9" xfId="0" applyFont="1" applyFill="1" applyBorder="1" applyAlignment="1">
      <alignment horizontal="center" vertical="center"/>
    </xf>
    <xf numFmtId="0" fontId="25" fillId="0" borderId="0" xfId="0" applyFont="1" applyAlignment="1" applyProtection="1">
      <alignment vertical="center"/>
    </xf>
    <xf numFmtId="0" fontId="25" fillId="0" borderId="0" xfId="0" applyFont="1" applyFill="1" applyAlignment="1" applyProtection="1">
      <alignment vertical="center"/>
    </xf>
    <xf numFmtId="0" fontId="25" fillId="0" borderId="0" xfId="0" applyFont="1" applyFill="1" applyAlignment="1" applyProtection="1">
      <alignment horizontal="center" vertical="center"/>
    </xf>
    <xf numFmtId="177" fontId="24" fillId="0" borderId="33" xfId="0" applyNumberFormat="1" applyFont="1" applyFill="1" applyBorder="1" applyAlignment="1" applyProtection="1">
      <alignment vertical="center"/>
    </xf>
    <xf numFmtId="0" fontId="24" fillId="0" borderId="0" xfId="0" applyFont="1" applyFill="1" applyAlignment="1" applyProtection="1">
      <alignment vertical="center"/>
    </xf>
    <xf numFmtId="0" fontId="27" fillId="0" borderId="0" xfId="0" applyFont="1" applyFill="1" applyAlignment="1" applyProtection="1">
      <alignment vertical="center"/>
    </xf>
    <xf numFmtId="177" fontId="24" fillId="0" borderId="34" xfId="0" applyNumberFormat="1" applyFont="1" applyFill="1" applyBorder="1" applyAlignment="1" applyProtection="1">
      <alignment vertical="center"/>
    </xf>
    <xf numFmtId="177" fontId="25" fillId="0" borderId="35" xfId="0" applyNumberFormat="1" applyFont="1" applyFill="1" applyBorder="1" applyAlignment="1" applyProtection="1">
      <alignment vertical="center"/>
    </xf>
    <xf numFmtId="177" fontId="25" fillId="0" borderId="33" xfId="0" applyNumberFormat="1" applyFont="1" applyFill="1" applyBorder="1" applyAlignment="1" applyProtection="1">
      <alignment vertical="center"/>
    </xf>
    <xf numFmtId="177" fontId="25" fillId="0" borderId="0" xfId="0" applyNumberFormat="1" applyFont="1" applyFill="1" applyAlignment="1" applyProtection="1">
      <alignment vertical="center"/>
    </xf>
    <xf numFmtId="177" fontId="24" fillId="0" borderId="36" xfId="0" applyNumberFormat="1" applyFont="1" applyBorder="1" applyAlignment="1" applyProtection="1">
      <alignment vertical="center"/>
    </xf>
    <xf numFmtId="177" fontId="25" fillId="0" borderId="36" xfId="0" applyNumberFormat="1" applyFont="1" applyBorder="1" applyAlignment="1" applyProtection="1">
      <alignment vertical="center"/>
    </xf>
    <xf numFmtId="0" fontId="24" fillId="3" borderId="34" xfId="0" applyFont="1" applyFill="1" applyBorder="1" applyAlignment="1" applyProtection="1">
      <alignment horizontal="center" vertical="center" shrinkToFit="1"/>
    </xf>
    <xf numFmtId="0" fontId="24" fillId="3" borderId="36" xfId="0" applyFont="1" applyFill="1" applyBorder="1" applyAlignment="1" applyProtection="1">
      <alignment horizontal="center" vertical="center" shrinkToFit="1"/>
    </xf>
    <xf numFmtId="177" fontId="25" fillId="0" borderId="33" xfId="0" applyNumberFormat="1" applyFont="1" applyBorder="1" applyAlignment="1" applyProtection="1">
      <alignment vertical="center"/>
    </xf>
    <xf numFmtId="177" fontId="24" fillId="0" borderId="33" xfId="0" applyNumberFormat="1" applyFont="1" applyBorder="1" applyAlignment="1" applyProtection="1">
      <alignment vertical="center"/>
    </xf>
    <xf numFmtId="177" fontId="25" fillId="0" borderId="37" xfId="0" applyNumberFormat="1" applyFont="1" applyBorder="1" applyAlignment="1" applyProtection="1">
      <alignment vertical="center"/>
    </xf>
    <xf numFmtId="0" fontId="25" fillId="3" borderId="33" xfId="0" applyFont="1" applyFill="1" applyBorder="1" applyAlignment="1" applyProtection="1">
      <alignment horizontal="center" vertical="center" shrinkToFit="1"/>
    </xf>
    <xf numFmtId="177" fontId="24" fillId="0" borderId="37" xfId="0" applyNumberFormat="1" applyFont="1" applyFill="1" applyBorder="1" applyAlignment="1" applyProtection="1">
      <alignment vertical="center"/>
    </xf>
    <xf numFmtId="176" fontId="24" fillId="0" borderId="33" xfId="0" applyNumberFormat="1" applyFont="1" applyFill="1" applyBorder="1" applyAlignment="1" applyProtection="1">
      <alignment horizontal="center" vertical="center"/>
    </xf>
    <xf numFmtId="0" fontId="25" fillId="3" borderId="33" xfId="0" applyFont="1" applyFill="1" applyBorder="1" applyAlignment="1" applyProtection="1">
      <alignment horizontal="center" vertical="center"/>
    </xf>
    <xf numFmtId="177" fontId="24" fillId="3" borderId="33" xfId="0" applyNumberFormat="1" applyFont="1" applyFill="1" applyBorder="1" applyAlignment="1" applyProtection="1">
      <alignment horizontal="center" vertical="center"/>
    </xf>
    <xf numFmtId="177" fontId="25" fillId="3" borderId="33" xfId="0" applyNumberFormat="1" applyFont="1" applyFill="1" applyBorder="1" applyAlignment="1" applyProtection="1">
      <alignment horizontal="center" vertical="center"/>
    </xf>
    <xf numFmtId="177" fontId="24" fillId="3" borderId="34" xfId="0" applyNumberFormat="1" applyFont="1" applyFill="1" applyBorder="1" applyAlignment="1" applyProtection="1">
      <alignment horizontal="center" vertical="center"/>
    </xf>
    <xf numFmtId="177" fontId="25" fillId="3" borderId="34" xfId="0" applyNumberFormat="1" applyFont="1" applyFill="1" applyBorder="1" applyAlignment="1" applyProtection="1">
      <alignment horizontal="center" vertical="center"/>
    </xf>
    <xf numFmtId="177" fontId="25" fillId="3" borderId="2" xfId="0" applyNumberFormat="1" applyFont="1" applyFill="1" applyBorder="1" applyAlignment="1" applyProtection="1">
      <alignment horizontal="center" vertical="center"/>
    </xf>
    <xf numFmtId="0" fontId="6" fillId="0" borderId="0" xfId="0" applyFont="1" applyFill="1" applyAlignment="1">
      <alignment vertical="center"/>
    </xf>
    <xf numFmtId="177" fontId="24" fillId="0" borderId="35" xfId="0" applyNumberFormat="1" applyFont="1" applyFill="1" applyBorder="1" applyAlignment="1" applyProtection="1">
      <alignment vertical="center"/>
    </xf>
    <xf numFmtId="176" fontId="24" fillId="0" borderId="34" xfId="0" applyNumberFormat="1" applyFont="1" applyFill="1" applyBorder="1" applyAlignment="1" applyProtection="1">
      <alignment horizontal="center" vertical="center"/>
    </xf>
    <xf numFmtId="181" fontId="25" fillId="0" borderId="37" xfId="0" applyNumberFormat="1" applyFont="1" applyFill="1" applyBorder="1" applyAlignment="1" applyProtection="1">
      <alignment vertical="center"/>
    </xf>
    <xf numFmtId="0" fontId="6" fillId="0" borderId="0" xfId="0" applyFont="1" applyFill="1" applyBorder="1" applyAlignment="1">
      <alignment vertical="center"/>
    </xf>
    <xf numFmtId="0" fontId="11" fillId="0" borderId="0" xfId="0" applyFont="1" applyAlignment="1">
      <alignment vertical="center"/>
    </xf>
    <xf numFmtId="0" fontId="11" fillId="0" borderId="30" xfId="0" applyFont="1" applyBorder="1" applyAlignment="1">
      <alignment vertical="center"/>
    </xf>
    <xf numFmtId="0" fontId="3" fillId="0" borderId="32" xfId="0" applyFont="1" applyBorder="1" applyAlignment="1"/>
    <xf numFmtId="0" fontId="11" fillId="0" borderId="32" xfId="0" applyFont="1" applyBorder="1" applyAlignment="1">
      <alignment vertical="center"/>
    </xf>
    <xf numFmtId="0" fontId="25" fillId="0" borderId="33" xfId="0" applyFont="1" applyBorder="1" applyAlignment="1" applyProtection="1">
      <alignment horizontal="center" vertical="center"/>
    </xf>
    <xf numFmtId="176" fontId="25" fillId="0" borderId="38" xfId="0" applyNumberFormat="1" applyFont="1" applyFill="1" applyBorder="1" applyAlignment="1" applyProtection="1">
      <alignment vertical="center"/>
    </xf>
    <xf numFmtId="0" fontId="0" fillId="0" borderId="5" xfId="0" applyBorder="1" applyAlignment="1"/>
    <xf numFmtId="0" fontId="0" fillId="0" borderId="2" xfId="0" applyFill="1" applyBorder="1" applyAlignment="1"/>
    <xf numFmtId="0" fontId="0" fillId="0" borderId="39" xfId="0" applyFill="1" applyBorder="1" applyAlignment="1"/>
    <xf numFmtId="14" fontId="6" fillId="0" borderId="0" xfId="0" applyNumberFormat="1" applyFont="1" applyBorder="1" applyAlignment="1">
      <alignment vertical="center"/>
    </xf>
    <xf numFmtId="178" fontId="3" fillId="0" borderId="0" xfId="0" applyNumberFormat="1" applyFont="1" applyBorder="1" applyAlignment="1">
      <alignment vertical="center"/>
    </xf>
    <xf numFmtId="0" fontId="5" fillId="0" borderId="0" xfId="0" applyFont="1" applyFill="1" applyAlignment="1" applyProtection="1">
      <alignment vertical="center"/>
    </xf>
    <xf numFmtId="0" fontId="18" fillId="0" borderId="9" xfId="0" applyFont="1" applyBorder="1" applyAlignment="1">
      <alignment horizontal="center" vertical="center"/>
    </xf>
    <xf numFmtId="0" fontId="5" fillId="0" borderId="0" xfId="0" applyFont="1" applyFill="1" applyAlignment="1">
      <alignment vertical="center"/>
    </xf>
    <xf numFmtId="0" fontId="34" fillId="0" borderId="0" xfId="0" applyFont="1" applyFill="1" applyBorder="1" applyAlignment="1" applyProtection="1">
      <alignment vertical="center"/>
    </xf>
    <xf numFmtId="0" fontId="34" fillId="0" borderId="0" xfId="0" applyFont="1" applyFill="1" applyBorder="1" applyAlignment="1" applyProtection="1">
      <alignment horizontal="center" vertical="center"/>
    </xf>
    <xf numFmtId="0" fontId="5" fillId="0" borderId="0" xfId="0" applyFont="1" applyFill="1" applyBorder="1" applyAlignment="1">
      <alignment horizontal="center" vertical="center"/>
    </xf>
    <xf numFmtId="0" fontId="35" fillId="0" borderId="0" xfId="0" applyFont="1" applyFill="1" applyBorder="1" applyAlignment="1">
      <alignment vertical="center"/>
    </xf>
    <xf numFmtId="0" fontId="34" fillId="0" borderId="0" xfId="0" applyFont="1" applyFill="1" applyBorder="1" applyAlignment="1">
      <alignment vertical="center"/>
    </xf>
    <xf numFmtId="188" fontId="6" fillId="0" borderId="0" xfId="0" applyNumberFormat="1" applyFont="1" applyFill="1" applyBorder="1" applyAlignment="1">
      <alignment vertical="center"/>
    </xf>
    <xf numFmtId="0" fontId="5" fillId="0" borderId="40" xfId="0" applyFont="1" applyFill="1" applyBorder="1" applyAlignment="1">
      <alignment vertical="center"/>
    </xf>
    <xf numFmtId="0" fontId="11" fillId="0" borderId="0" xfId="0" applyFont="1" applyBorder="1" applyAlignment="1">
      <alignment vertical="top" wrapText="1"/>
    </xf>
    <xf numFmtId="0" fontId="11" fillId="0" borderId="24" xfId="0" applyFont="1" applyBorder="1" applyAlignment="1">
      <alignment vertical="top" wrapText="1"/>
    </xf>
    <xf numFmtId="0" fontId="5" fillId="0" borderId="0" xfId="0" applyFont="1" applyBorder="1" applyAlignment="1">
      <alignment vertical="center" shrinkToFit="1"/>
    </xf>
    <xf numFmtId="0" fontId="5" fillId="0" borderId="0" xfId="0" applyFont="1" applyBorder="1" applyAlignment="1">
      <alignment vertical="center" justifyLastLine="1"/>
    </xf>
    <xf numFmtId="0" fontId="6" fillId="0" borderId="12" xfId="0" applyFont="1" applyBorder="1" applyAlignment="1">
      <alignment horizontal="distributed" vertical="center" wrapText="1"/>
    </xf>
    <xf numFmtId="0" fontId="6" fillId="0" borderId="0" xfId="0" applyFont="1" applyBorder="1" applyAlignment="1">
      <alignment horizontal="distributed" vertical="center" wrapText="1"/>
    </xf>
    <xf numFmtId="0" fontId="6" fillId="0" borderId="13" xfId="0" applyFont="1" applyBorder="1" applyAlignment="1">
      <alignment horizontal="distributed" vertical="center" wrapText="1"/>
    </xf>
    <xf numFmtId="0" fontId="18" fillId="0" borderId="0" xfId="0" applyFont="1" applyBorder="1" applyAlignment="1">
      <alignment vertical="center"/>
    </xf>
    <xf numFmtId="0" fontId="0" fillId="0" borderId="0" xfId="0" applyBorder="1" applyAlignment="1"/>
    <xf numFmtId="0" fontId="13" fillId="0" borderId="0" xfId="0" applyFont="1" applyFill="1" applyBorder="1" applyAlignment="1">
      <alignment vertical="center"/>
    </xf>
    <xf numFmtId="0" fontId="6" fillId="2" borderId="19" xfId="0" applyFont="1" applyFill="1" applyBorder="1" applyAlignment="1">
      <alignment horizontal="distributed" vertical="center" justifyLastLine="1"/>
    </xf>
    <xf numFmtId="0" fontId="34" fillId="0" borderId="0" xfId="0" applyFont="1" applyAlignment="1">
      <alignment vertical="center"/>
    </xf>
    <xf numFmtId="0" fontId="4" fillId="0" borderId="0" xfId="0" applyFont="1" applyBorder="1" applyAlignment="1">
      <alignment vertical="center"/>
    </xf>
    <xf numFmtId="0" fontId="6" fillId="0" borderId="41" xfId="0" applyFont="1" applyBorder="1" applyAlignment="1">
      <alignment vertical="center"/>
    </xf>
    <xf numFmtId="0" fontId="6" fillId="0" borderId="42" xfId="0" applyFont="1" applyBorder="1" applyAlignment="1">
      <alignment vertical="center"/>
    </xf>
    <xf numFmtId="0" fontId="6" fillId="0" borderId="43" xfId="0" applyFont="1" applyBorder="1" applyAlignment="1">
      <alignment vertical="center"/>
    </xf>
    <xf numFmtId="0" fontId="6" fillId="0" borderId="44" xfId="0" applyFont="1" applyBorder="1" applyAlignment="1">
      <alignment vertical="center"/>
    </xf>
    <xf numFmtId="0" fontId="6" fillId="0" borderId="6" xfId="0" applyFont="1" applyBorder="1" applyAlignment="1">
      <alignment vertical="center"/>
    </xf>
    <xf numFmtId="0" fontId="13" fillId="0" borderId="10" xfId="0" applyFont="1" applyFill="1" applyBorder="1" applyAlignment="1">
      <alignment vertical="center"/>
    </xf>
    <xf numFmtId="0" fontId="26" fillId="0" borderId="10" xfId="0" applyFont="1" applyBorder="1" applyAlignment="1">
      <alignment horizontal="right" vertical="center"/>
    </xf>
    <xf numFmtId="0" fontId="3" fillId="0" borderId="7" xfId="0" applyFont="1" applyBorder="1" applyAlignment="1">
      <alignment vertical="center"/>
    </xf>
    <xf numFmtId="0" fontId="7" fillId="0" borderId="0" xfId="0" applyFont="1" applyAlignment="1">
      <alignment vertical="center"/>
    </xf>
    <xf numFmtId="0" fontId="0" fillId="0" borderId="24" xfId="0" applyBorder="1"/>
    <xf numFmtId="0" fontId="26" fillId="0" borderId="24" xfId="0" applyFont="1" applyBorder="1" applyAlignment="1">
      <alignment horizontal="right" vertical="center"/>
    </xf>
    <xf numFmtId="0" fontId="0" fillId="0" borderId="45" xfId="0" applyBorder="1"/>
    <xf numFmtId="0" fontId="5" fillId="4" borderId="46" xfId="0" applyFont="1" applyFill="1" applyBorder="1" applyAlignment="1">
      <alignment vertical="center"/>
    </xf>
    <xf numFmtId="0" fontId="5" fillId="4" borderId="0" xfId="0" applyFont="1" applyFill="1" applyBorder="1" applyAlignment="1">
      <alignment vertical="center"/>
    </xf>
    <xf numFmtId="0" fontId="3" fillId="4" borderId="0" xfId="0" applyFont="1" applyFill="1" applyBorder="1" applyAlignment="1">
      <alignment vertical="center"/>
    </xf>
    <xf numFmtId="0" fontId="5" fillId="4" borderId="4" xfId="0" applyFont="1" applyFill="1" applyBorder="1" applyAlignment="1">
      <alignment vertical="center"/>
    </xf>
    <xf numFmtId="0" fontId="3" fillId="4" borderId="4" xfId="0" applyFont="1" applyFill="1" applyBorder="1" applyAlignment="1"/>
    <xf numFmtId="0" fontId="3" fillId="4" borderId="6" xfId="0" applyFont="1" applyFill="1" applyBorder="1" applyAlignment="1"/>
    <xf numFmtId="0" fontId="3" fillId="4" borderId="8" xfId="0" applyFont="1" applyFill="1" applyBorder="1" applyAlignment="1">
      <alignment vertical="center"/>
    </xf>
    <xf numFmtId="0" fontId="5" fillId="4" borderId="5" xfId="0" applyFont="1" applyFill="1" applyBorder="1" applyAlignment="1">
      <alignment vertical="center"/>
    </xf>
    <xf numFmtId="0" fontId="5" fillId="4" borderId="8" xfId="0" applyFont="1" applyFill="1" applyBorder="1" applyAlignment="1">
      <alignment vertical="center"/>
    </xf>
    <xf numFmtId="0" fontId="5" fillId="4" borderId="6" xfId="0" applyFont="1" applyFill="1" applyBorder="1" applyAlignment="1">
      <alignment vertical="center"/>
    </xf>
    <xf numFmtId="0" fontId="5" fillId="4" borderId="7" xfId="0" applyFont="1" applyFill="1" applyBorder="1" applyAlignment="1">
      <alignment vertical="center"/>
    </xf>
    <xf numFmtId="0" fontId="5" fillId="4" borderId="2" xfId="0" applyFont="1" applyFill="1" applyBorder="1" applyAlignment="1">
      <alignment vertical="center"/>
    </xf>
    <xf numFmtId="0" fontId="3" fillId="4" borderId="1" xfId="0" applyFont="1" applyFill="1" applyBorder="1" applyAlignment="1">
      <alignment vertical="center"/>
    </xf>
    <xf numFmtId="0" fontId="3" fillId="4" borderId="7" xfId="0" applyFont="1" applyFill="1" applyBorder="1" applyAlignment="1">
      <alignment vertical="center"/>
    </xf>
    <xf numFmtId="0" fontId="3" fillId="4" borderId="2" xfId="0" applyFont="1" applyFill="1" applyBorder="1" applyAlignment="1">
      <alignment vertical="center"/>
    </xf>
    <xf numFmtId="0" fontId="3" fillId="4" borderId="3" xfId="0" applyFont="1" applyFill="1" applyBorder="1" applyAlignment="1">
      <alignment vertical="center"/>
    </xf>
    <xf numFmtId="0" fontId="3" fillId="4" borderId="4" xfId="0" applyFont="1" applyFill="1" applyBorder="1" applyAlignment="1">
      <alignment vertical="center"/>
    </xf>
    <xf numFmtId="0" fontId="3" fillId="4" borderId="0" xfId="0" applyFont="1" applyFill="1" applyBorder="1" applyAlignment="1">
      <alignment vertical="distributed" textRotation="255"/>
    </xf>
    <xf numFmtId="0" fontId="3" fillId="4" borderId="4" xfId="0" applyFont="1" applyFill="1" applyBorder="1" applyAlignment="1">
      <alignment vertical="distributed" textRotation="255"/>
    </xf>
    <xf numFmtId="0" fontId="3" fillId="4" borderId="5" xfId="0" applyFont="1" applyFill="1" applyBorder="1" applyAlignment="1">
      <alignment vertical="center"/>
    </xf>
    <xf numFmtId="0" fontId="16" fillId="4" borderId="8" xfId="0" applyFont="1" applyFill="1" applyBorder="1" applyAlignment="1">
      <alignment vertical="center"/>
    </xf>
    <xf numFmtId="0" fontId="3" fillId="4" borderId="6" xfId="0" applyFont="1" applyFill="1" applyBorder="1" applyAlignment="1">
      <alignment vertical="center"/>
    </xf>
    <xf numFmtId="0" fontId="16" fillId="4" borderId="7" xfId="0" applyFont="1" applyFill="1" applyBorder="1" applyAlignment="1">
      <alignment vertical="center"/>
    </xf>
    <xf numFmtId="0" fontId="5" fillId="4" borderId="22" xfId="0" applyFont="1" applyFill="1" applyBorder="1" applyAlignment="1">
      <alignment vertical="center"/>
    </xf>
    <xf numFmtId="0" fontId="5" fillId="4" borderId="3" xfId="0" applyFont="1" applyFill="1" applyBorder="1" applyAlignment="1" applyProtection="1">
      <alignment vertical="center"/>
    </xf>
    <xf numFmtId="0" fontId="5" fillId="4" borderId="0" xfId="0" applyFont="1" applyFill="1" applyBorder="1" applyAlignment="1" applyProtection="1">
      <alignment vertical="center"/>
    </xf>
    <xf numFmtId="0" fontId="5" fillId="4" borderId="4" xfId="0" applyFont="1" applyFill="1" applyBorder="1" applyAlignment="1" applyProtection="1">
      <alignment vertical="center"/>
    </xf>
    <xf numFmtId="0" fontId="5" fillId="4" borderId="5" xfId="0" applyFont="1" applyFill="1" applyBorder="1" applyAlignment="1" applyProtection="1">
      <alignment vertical="center"/>
    </xf>
    <xf numFmtId="0" fontId="5" fillId="4" borderId="6" xfId="0" applyFont="1" applyFill="1" applyBorder="1" applyAlignment="1" applyProtection="1">
      <alignment vertical="center"/>
    </xf>
    <xf numFmtId="0" fontId="5" fillId="4" borderId="2" xfId="0" applyFont="1" applyFill="1" applyBorder="1" applyAlignment="1" applyProtection="1">
      <alignment vertical="center"/>
    </xf>
    <xf numFmtId="0" fontId="5" fillId="4" borderId="1" xfId="0" applyFont="1" applyFill="1" applyBorder="1" applyAlignment="1" applyProtection="1">
      <alignment vertical="center"/>
    </xf>
    <xf numFmtId="0" fontId="5" fillId="4" borderId="7" xfId="0" applyFont="1" applyFill="1" applyBorder="1" applyAlignment="1" applyProtection="1">
      <alignment vertical="center"/>
    </xf>
    <xf numFmtId="0" fontId="5" fillId="4" borderId="8" xfId="0" applyFont="1" applyFill="1" applyBorder="1" applyAlignment="1" applyProtection="1">
      <alignment vertical="center"/>
    </xf>
    <xf numFmtId="0" fontId="42" fillId="0" borderId="0" xfId="0" applyFont="1" applyFill="1" applyBorder="1" applyAlignment="1" applyProtection="1">
      <alignment vertical="center"/>
    </xf>
    <xf numFmtId="0" fontId="5" fillId="5" borderId="0" xfId="0" applyFont="1" applyFill="1" applyAlignment="1">
      <alignment vertical="center"/>
    </xf>
    <xf numFmtId="0" fontId="5" fillId="5" borderId="0" xfId="0" applyFont="1" applyFill="1" applyAlignment="1" applyProtection="1">
      <alignment vertical="center"/>
    </xf>
    <xf numFmtId="0" fontId="43" fillId="0" borderId="0" xfId="0" applyFont="1" applyBorder="1" applyAlignment="1">
      <alignment vertical="center"/>
    </xf>
    <xf numFmtId="0" fontId="45" fillId="0" borderId="0" xfId="3" applyFont="1" applyBorder="1" applyAlignment="1">
      <alignment vertical="center"/>
    </xf>
    <xf numFmtId="49" fontId="43" fillId="0" borderId="0" xfId="3" applyNumberFormat="1" applyFont="1" applyFill="1" applyBorder="1" applyAlignment="1">
      <alignment vertical="center"/>
    </xf>
    <xf numFmtId="0" fontId="43" fillId="0" borderId="0" xfId="3" applyFont="1" applyBorder="1" applyAlignment="1">
      <alignment vertical="center"/>
    </xf>
    <xf numFmtId="0" fontId="46" fillId="0" borderId="0" xfId="3" applyFont="1" applyBorder="1" applyAlignment="1">
      <alignment vertical="center"/>
    </xf>
    <xf numFmtId="0" fontId="43" fillId="0" borderId="47" xfId="0" applyFont="1" applyFill="1" applyBorder="1" applyAlignment="1">
      <alignment vertical="center"/>
    </xf>
    <xf numFmtId="0" fontId="43" fillId="0" borderId="48" xfId="3" applyFont="1" applyFill="1" applyBorder="1" applyAlignment="1">
      <alignment vertical="center"/>
    </xf>
    <xf numFmtId="0" fontId="43" fillId="0" borderId="48" xfId="0" applyFont="1" applyFill="1" applyBorder="1" applyAlignment="1">
      <alignment vertical="center"/>
    </xf>
    <xf numFmtId="0" fontId="43" fillId="0" borderId="49" xfId="3" applyFont="1" applyFill="1" applyBorder="1" applyAlignment="1">
      <alignment vertical="center"/>
    </xf>
    <xf numFmtId="0" fontId="43" fillId="0" borderId="50" xfId="0" applyFont="1" applyFill="1" applyBorder="1" applyAlignment="1">
      <alignment vertical="center"/>
    </xf>
    <xf numFmtId="0" fontId="43" fillId="0" borderId="0" xfId="0" applyFont="1" applyFill="1" applyBorder="1" applyAlignment="1">
      <alignment vertical="center"/>
    </xf>
    <xf numFmtId="0" fontId="43" fillId="0" borderId="51" xfId="3" applyFont="1" applyFill="1" applyBorder="1" applyAlignment="1">
      <alignment vertical="center"/>
    </xf>
    <xf numFmtId="0" fontId="43" fillId="0" borderId="52" xfId="0" applyFont="1" applyFill="1" applyBorder="1" applyAlignment="1">
      <alignment vertical="center"/>
    </xf>
    <xf numFmtId="49" fontId="43" fillId="0" borderId="53" xfId="3" applyNumberFormat="1" applyFont="1" applyFill="1" applyBorder="1" applyAlignment="1">
      <alignment vertical="center"/>
    </xf>
    <xf numFmtId="0" fontId="43" fillId="0" borderId="53" xfId="3" applyFont="1" applyFill="1" applyBorder="1" applyAlignment="1">
      <alignment vertical="center"/>
    </xf>
    <xf numFmtId="0" fontId="43" fillId="0" borderId="54" xfId="3" applyFont="1" applyFill="1" applyBorder="1" applyAlignment="1">
      <alignment vertical="center"/>
    </xf>
    <xf numFmtId="0" fontId="43" fillId="0" borderId="55" xfId="0" applyFont="1" applyFill="1" applyBorder="1" applyAlignment="1">
      <alignment vertical="center"/>
    </xf>
    <xf numFmtId="0" fontId="43" fillId="0" borderId="56" xfId="3" applyFont="1" applyFill="1" applyBorder="1" applyAlignment="1">
      <alignment vertical="center"/>
    </xf>
    <xf numFmtId="0" fontId="43" fillId="0" borderId="56" xfId="0" applyFont="1" applyFill="1" applyBorder="1" applyAlignment="1">
      <alignment vertical="center"/>
    </xf>
    <xf numFmtId="0" fontId="43" fillId="0" borderId="57" xfId="3" applyFont="1" applyFill="1" applyBorder="1" applyAlignment="1">
      <alignment vertical="center"/>
    </xf>
    <xf numFmtId="0" fontId="43" fillId="0" borderId="58" xfId="0" applyFont="1" applyFill="1" applyBorder="1" applyAlignment="1">
      <alignment vertical="center"/>
    </xf>
    <xf numFmtId="0" fontId="43" fillId="0" borderId="59" xfId="3" applyFont="1" applyFill="1" applyBorder="1" applyAlignment="1">
      <alignment vertical="center"/>
    </xf>
    <xf numFmtId="0" fontId="43" fillId="0" borderId="60" xfId="0" applyFont="1" applyFill="1" applyBorder="1" applyAlignment="1">
      <alignment vertical="center"/>
    </xf>
    <xf numFmtId="49" fontId="43" fillId="0" borderId="61" xfId="3" applyNumberFormat="1" applyFont="1" applyFill="1" applyBorder="1" applyAlignment="1">
      <alignment vertical="center"/>
    </xf>
    <xf numFmtId="0" fontId="43" fillId="0" borderId="61" xfId="3" applyFont="1" applyFill="1" applyBorder="1" applyAlignment="1">
      <alignment vertical="center"/>
    </xf>
    <xf numFmtId="0" fontId="43" fillId="0" borderId="62" xfId="3" applyFont="1" applyFill="1" applyBorder="1" applyAlignment="1">
      <alignment vertical="center"/>
    </xf>
    <xf numFmtId="0" fontId="47" fillId="0" borderId="0" xfId="3" applyFont="1" applyBorder="1" applyAlignment="1">
      <alignment vertical="center"/>
    </xf>
    <xf numFmtId="0" fontId="47" fillId="0" borderId="63" xfId="3" applyFont="1" applyFill="1" applyBorder="1" applyAlignment="1">
      <alignment vertical="center"/>
    </xf>
    <xf numFmtId="0" fontId="43" fillId="0" borderId="64" xfId="0" applyFont="1" applyFill="1" applyBorder="1" applyAlignment="1">
      <alignment vertical="center"/>
    </xf>
    <xf numFmtId="0" fontId="43" fillId="0" borderId="64" xfId="3" applyFont="1" applyFill="1" applyBorder="1" applyAlignment="1">
      <alignment vertical="center"/>
    </xf>
    <xf numFmtId="0" fontId="43" fillId="0" borderId="65" xfId="3" applyFont="1" applyFill="1" applyBorder="1" applyAlignment="1">
      <alignment vertical="center"/>
    </xf>
    <xf numFmtId="0" fontId="43" fillId="0" borderId="66" xfId="0" applyFont="1" applyFill="1" applyBorder="1" applyAlignment="1">
      <alignment vertical="center"/>
    </xf>
    <xf numFmtId="0" fontId="43" fillId="0" borderId="67" xfId="0" applyFont="1" applyFill="1" applyBorder="1" applyAlignment="1">
      <alignment vertical="center"/>
    </xf>
    <xf numFmtId="0" fontId="48" fillId="0" borderId="0" xfId="0" applyFont="1" applyFill="1" applyBorder="1" applyAlignment="1">
      <alignment vertical="center"/>
    </xf>
    <xf numFmtId="0" fontId="43" fillId="0" borderId="68" xfId="0" applyFont="1" applyFill="1" applyBorder="1" applyAlignment="1">
      <alignment vertical="center"/>
    </xf>
    <xf numFmtId="0" fontId="43" fillId="0" borderId="69" xfId="0" applyFont="1" applyFill="1" applyBorder="1" applyAlignment="1">
      <alignment vertical="center"/>
    </xf>
    <xf numFmtId="0" fontId="43" fillId="0" borderId="70" xfId="0" applyFont="1" applyFill="1" applyBorder="1" applyAlignment="1">
      <alignment vertical="center"/>
    </xf>
    <xf numFmtId="0" fontId="49" fillId="0" borderId="0" xfId="3" applyFont="1" applyFill="1" applyBorder="1" applyAlignment="1">
      <alignment vertical="center"/>
    </xf>
    <xf numFmtId="0" fontId="51" fillId="0" borderId="0" xfId="3" applyFont="1" applyFill="1" applyBorder="1" applyAlignment="1">
      <alignment vertical="center"/>
    </xf>
    <xf numFmtId="0" fontId="43" fillId="0" borderId="1" xfId="0" applyFont="1" applyBorder="1" applyAlignment="1">
      <alignment vertical="center"/>
    </xf>
    <xf numFmtId="49" fontId="43" fillId="0" borderId="7" xfId="3" applyNumberFormat="1" applyFont="1" applyFill="1" applyBorder="1" applyAlignment="1">
      <alignment vertical="center"/>
    </xf>
    <xf numFmtId="0" fontId="45" fillId="0" borderId="7" xfId="3" applyFont="1" applyBorder="1" applyAlignment="1">
      <alignment vertical="center"/>
    </xf>
    <xf numFmtId="0" fontId="43" fillId="0" borderId="7" xfId="3" applyFont="1" applyBorder="1" applyAlignment="1">
      <alignment vertical="center"/>
    </xf>
    <xf numFmtId="0" fontId="43" fillId="0" borderId="2" xfId="3" applyFont="1" applyBorder="1" applyAlignment="1">
      <alignment vertical="center"/>
    </xf>
    <xf numFmtId="0" fontId="43" fillId="0" borderId="3" xfId="0" applyFont="1" applyBorder="1" applyAlignment="1">
      <alignment vertical="center"/>
    </xf>
    <xf numFmtId="0" fontId="43" fillId="0" borderId="4" xfId="3" applyFont="1" applyBorder="1" applyAlignment="1">
      <alignment vertical="center"/>
    </xf>
    <xf numFmtId="0" fontId="43" fillId="0" borderId="0" xfId="3" applyFont="1" applyBorder="1" applyAlignment="1">
      <alignment horizontal="center" vertical="center"/>
    </xf>
    <xf numFmtId="0" fontId="43" fillId="0" borderId="3" xfId="0" applyFont="1" applyFill="1" applyBorder="1" applyAlignment="1">
      <alignment vertical="center"/>
    </xf>
    <xf numFmtId="0" fontId="43" fillId="0" borderId="4" xfId="3" applyFont="1" applyBorder="1" applyAlignment="1">
      <alignment horizontal="center" vertical="center"/>
    </xf>
    <xf numFmtId="0" fontId="43" fillId="0" borderId="5" xfId="0" applyFont="1" applyBorder="1" applyAlignment="1">
      <alignment vertical="center"/>
    </xf>
    <xf numFmtId="0" fontId="43" fillId="0" borderId="8" xfId="3" applyFont="1" applyBorder="1" applyAlignment="1">
      <alignment vertical="center"/>
    </xf>
    <xf numFmtId="0" fontId="43" fillId="0" borderId="8" xfId="0" applyFont="1" applyBorder="1" applyAlignment="1">
      <alignment vertical="center"/>
    </xf>
    <xf numFmtId="0" fontId="43" fillId="0" borderId="6" xfId="3" applyFont="1" applyBorder="1" applyAlignment="1">
      <alignment vertical="center"/>
    </xf>
    <xf numFmtId="49" fontId="49" fillId="0" borderId="0" xfId="3" applyNumberFormat="1" applyFont="1" applyFill="1" applyBorder="1" applyAlignment="1">
      <alignment vertical="center"/>
    </xf>
    <xf numFmtId="0" fontId="51" fillId="0" borderId="0" xfId="3" applyFont="1" applyBorder="1" applyAlignment="1">
      <alignment vertical="center"/>
    </xf>
    <xf numFmtId="0" fontId="43" fillId="0" borderId="71" xfId="0" applyFont="1" applyFill="1" applyBorder="1" applyAlignment="1">
      <alignment vertical="center"/>
    </xf>
    <xf numFmtId="0" fontId="43" fillId="0" borderId="72" xfId="3" applyFont="1" applyFill="1" applyBorder="1" applyAlignment="1">
      <alignment vertical="center"/>
    </xf>
    <xf numFmtId="0" fontId="43" fillId="0" borderId="73" xfId="3" applyFont="1" applyFill="1" applyBorder="1" applyAlignment="1">
      <alignment vertical="center"/>
    </xf>
    <xf numFmtId="0" fontId="43" fillId="0" borderId="74" xfId="0" applyFont="1" applyFill="1" applyBorder="1" applyAlignment="1">
      <alignment vertical="center"/>
    </xf>
    <xf numFmtId="0" fontId="43" fillId="0" borderId="75" xfId="3" applyFont="1" applyFill="1" applyBorder="1" applyAlignment="1">
      <alignment vertical="center"/>
    </xf>
    <xf numFmtId="0" fontId="43" fillId="0" borderId="76" xfId="0" applyFont="1" applyFill="1" applyBorder="1" applyAlignment="1">
      <alignment vertical="center"/>
    </xf>
    <xf numFmtId="0" fontId="54" fillId="0" borderId="0" xfId="0" applyFont="1" applyFill="1" applyBorder="1" applyAlignment="1">
      <alignment vertical="center"/>
    </xf>
    <xf numFmtId="0" fontId="55" fillId="0" borderId="0" xfId="3" applyFont="1" applyFill="1" applyBorder="1" applyAlignment="1">
      <alignment vertical="center"/>
    </xf>
    <xf numFmtId="0" fontId="43" fillId="0" borderId="77" xfId="3" applyFont="1" applyFill="1" applyBorder="1" applyAlignment="1">
      <alignment vertical="center"/>
    </xf>
    <xf numFmtId="0" fontId="54" fillId="0" borderId="0" xfId="3" applyFont="1" applyFill="1" applyBorder="1" applyAlignment="1">
      <alignment vertical="center"/>
    </xf>
    <xf numFmtId="0" fontId="43" fillId="0" borderId="74" xfId="3" applyFont="1" applyFill="1" applyBorder="1" applyAlignment="1">
      <alignment vertical="center"/>
    </xf>
    <xf numFmtId="0" fontId="56" fillId="0" borderId="74" xfId="3" applyFont="1" applyFill="1" applyBorder="1" applyAlignment="1">
      <alignment vertical="center"/>
    </xf>
    <xf numFmtId="0" fontId="43" fillId="0" borderId="78" xfId="3" applyFont="1" applyFill="1" applyBorder="1" applyAlignment="1">
      <alignment vertical="center"/>
    </xf>
    <xf numFmtId="0" fontId="43" fillId="0" borderId="79" xfId="3" applyFont="1" applyFill="1" applyBorder="1" applyAlignment="1">
      <alignment vertical="center"/>
    </xf>
    <xf numFmtId="0" fontId="43" fillId="0" borderId="80" xfId="3" applyFont="1" applyFill="1" applyBorder="1" applyAlignment="1">
      <alignment vertical="center"/>
    </xf>
    <xf numFmtId="0" fontId="43" fillId="0" borderId="81" xfId="0" applyFont="1" applyBorder="1" applyAlignment="1">
      <alignment vertical="center"/>
    </xf>
    <xf numFmtId="0" fontId="43" fillId="0" borderId="82" xfId="3" applyFont="1" applyFill="1" applyBorder="1" applyAlignment="1">
      <alignment vertical="center"/>
    </xf>
    <xf numFmtId="0" fontId="43" fillId="0" borderId="83" xfId="3" applyFont="1" applyFill="1" applyBorder="1" applyAlignment="1">
      <alignment vertical="center"/>
    </xf>
    <xf numFmtId="0" fontId="43" fillId="0" borderId="81" xfId="3" applyFont="1" applyFill="1" applyBorder="1" applyAlignment="1">
      <alignment vertical="center"/>
    </xf>
    <xf numFmtId="0" fontId="43" fillId="0" borderId="84" xfId="0" applyFont="1" applyFill="1" applyBorder="1" applyAlignment="1">
      <alignment vertical="center"/>
    </xf>
    <xf numFmtId="0" fontId="43" fillId="0" borderId="84" xfId="3" applyFont="1" applyFill="1" applyBorder="1" applyAlignment="1">
      <alignment vertical="center"/>
    </xf>
    <xf numFmtId="0" fontId="43" fillId="0" borderId="85" xfId="3" applyFont="1" applyFill="1" applyBorder="1" applyAlignment="1">
      <alignment vertical="center"/>
    </xf>
    <xf numFmtId="49" fontId="43" fillId="0" borderId="0" xfId="3" applyNumberFormat="1" applyFont="1" applyFill="1" applyBorder="1" applyAlignment="1">
      <alignment horizontal="center" vertical="center"/>
    </xf>
    <xf numFmtId="0" fontId="43" fillId="0" borderId="0" xfId="3" applyFont="1" applyFill="1" applyBorder="1" applyAlignment="1">
      <alignment horizontal="center" vertical="center"/>
    </xf>
    <xf numFmtId="0" fontId="49" fillId="0" borderId="0" xfId="3" applyFont="1" applyBorder="1" applyAlignment="1">
      <alignment vertical="center"/>
    </xf>
    <xf numFmtId="0" fontId="47" fillId="0" borderId="0" xfId="3" applyFont="1" applyFill="1" applyBorder="1" applyAlignment="1">
      <alignment vertical="center"/>
    </xf>
    <xf numFmtId="0" fontId="48" fillId="0" borderId="0" xfId="3" applyFont="1" applyFill="1" applyBorder="1" applyAlignment="1">
      <alignment vertical="center"/>
    </xf>
    <xf numFmtId="49" fontId="51" fillId="0" borderId="0" xfId="3" applyNumberFormat="1" applyFont="1" applyFill="1" applyBorder="1" applyAlignment="1">
      <alignment vertical="center"/>
    </xf>
    <xf numFmtId="0" fontId="57" fillId="0" borderId="0" xfId="3" applyFont="1" applyBorder="1" applyAlignment="1">
      <alignment vertical="center"/>
    </xf>
    <xf numFmtId="0" fontId="45" fillId="0" borderId="0" xfId="3" applyFont="1" applyFill="1" applyBorder="1" applyAlignment="1">
      <alignment vertical="center"/>
    </xf>
    <xf numFmtId="49" fontId="43" fillId="0" borderId="86" xfId="3" applyNumberFormat="1" applyFont="1" applyFill="1" applyBorder="1" applyAlignment="1">
      <alignment vertical="center"/>
    </xf>
    <xf numFmtId="0" fontId="43" fillId="0" borderId="87" xfId="3" applyFont="1" applyFill="1" applyBorder="1" applyAlignment="1">
      <alignment vertical="center"/>
    </xf>
    <xf numFmtId="0" fontId="43" fillId="0" borderId="88" xfId="3" applyFont="1" applyFill="1" applyBorder="1" applyAlignment="1">
      <alignment vertical="center"/>
    </xf>
    <xf numFmtId="49" fontId="43" fillId="0" borderId="76" xfId="3" applyNumberFormat="1" applyFont="1" applyFill="1" applyBorder="1" applyAlignment="1">
      <alignment vertical="center"/>
    </xf>
    <xf numFmtId="0" fontId="52" fillId="0" borderId="0" xfId="0" applyFont="1" applyFill="1" applyBorder="1" applyAlignment="1">
      <alignment vertical="center"/>
    </xf>
    <xf numFmtId="0" fontId="52" fillId="0" borderId="0" xfId="3" applyFont="1" applyFill="1" applyBorder="1" applyAlignment="1">
      <alignment vertical="center"/>
    </xf>
    <xf numFmtId="49" fontId="43" fillId="0" borderId="89" xfId="3" applyNumberFormat="1" applyFont="1" applyFill="1" applyBorder="1" applyAlignment="1">
      <alignment vertical="center"/>
    </xf>
    <xf numFmtId="0" fontId="43" fillId="0" borderId="90" xfId="3" applyFont="1" applyFill="1" applyBorder="1" applyAlignment="1">
      <alignment horizontal="left" vertical="center"/>
    </xf>
    <xf numFmtId="0" fontId="43" fillId="0" borderId="91" xfId="3" applyFont="1" applyFill="1" applyBorder="1" applyAlignment="1">
      <alignment horizontal="left" vertical="center"/>
    </xf>
    <xf numFmtId="0" fontId="43" fillId="0" borderId="0" xfId="3" applyFont="1" applyBorder="1" applyAlignment="1">
      <alignment horizontal="left" vertical="center"/>
    </xf>
    <xf numFmtId="0" fontId="43" fillId="0" borderId="0" xfId="3" applyFont="1" applyFill="1" applyBorder="1" applyAlignment="1">
      <alignment horizontal="left" vertical="center"/>
    </xf>
    <xf numFmtId="0" fontId="47" fillId="0" borderId="0" xfId="3" applyFont="1" applyFill="1" applyBorder="1" applyAlignment="1">
      <alignment horizontal="left" vertical="center"/>
    </xf>
    <xf numFmtId="0" fontId="6" fillId="5" borderId="1" xfId="0" applyFont="1" applyFill="1" applyBorder="1" applyAlignment="1">
      <alignment vertical="center"/>
    </xf>
    <xf numFmtId="0" fontId="6" fillId="5" borderId="7" xfId="0" applyFont="1" applyFill="1" applyBorder="1" applyAlignment="1">
      <alignment vertical="center"/>
    </xf>
    <xf numFmtId="0" fontId="6" fillId="5" borderId="92" xfId="0" applyFont="1" applyFill="1" applyBorder="1" applyAlignment="1">
      <alignment vertical="center"/>
    </xf>
    <xf numFmtId="0" fontId="6" fillId="5" borderId="0" xfId="0" applyFont="1" applyFill="1" applyBorder="1" applyAlignment="1">
      <alignment vertical="center"/>
    </xf>
    <xf numFmtId="0" fontId="6" fillId="5" borderId="26" xfId="0" applyFont="1" applyFill="1" applyBorder="1" applyAlignment="1">
      <alignment vertical="center"/>
    </xf>
    <xf numFmtId="0" fontId="6" fillId="5" borderId="3" xfId="0" applyFont="1" applyFill="1" applyBorder="1" applyAlignment="1">
      <alignment vertical="center"/>
    </xf>
    <xf numFmtId="0" fontId="6" fillId="5" borderId="0" xfId="0" applyFont="1" applyFill="1" applyAlignment="1">
      <alignment vertical="center"/>
    </xf>
    <xf numFmtId="0" fontId="6" fillId="0" borderId="93" xfId="0" applyFont="1" applyBorder="1" applyAlignment="1">
      <alignment vertical="center"/>
    </xf>
    <xf numFmtId="0" fontId="6" fillId="0" borderId="94" xfId="0" applyFont="1" applyBorder="1" applyAlignment="1">
      <alignment vertical="center"/>
    </xf>
    <xf numFmtId="0" fontId="51" fillId="0" borderId="0" xfId="3" applyFont="1" applyFill="1" applyBorder="1" applyAlignment="1">
      <alignment horizontal="left" vertical="center"/>
    </xf>
    <xf numFmtId="0" fontId="58" fillId="0" borderId="0" xfId="0" applyFont="1" applyFill="1" applyBorder="1" applyAlignment="1">
      <alignment vertical="center"/>
    </xf>
    <xf numFmtId="0" fontId="35" fillId="0" borderId="0" xfId="0" applyFont="1" applyFill="1" applyBorder="1" applyAlignment="1">
      <alignment horizontal="center" vertical="center"/>
    </xf>
    <xf numFmtId="0" fontId="16" fillId="4" borderId="0" xfId="0" applyFont="1" applyFill="1" applyBorder="1" applyAlignment="1">
      <alignment horizontal="center" vertical="center"/>
    </xf>
    <xf numFmtId="187" fontId="24" fillId="0" borderId="34" xfId="0" applyNumberFormat="1" applyFont="1" applyFill="1" applyBorder="1" applyAlignment="1" applyProtection="1">
      <alignment horizontal="center" vertical="center"/>
    </xf>
    <xf numFmtId="187" fontId="24" fillId="0" borderId="33" xfId="0" applyNumberFormat="1" applyFont="1" applyFill="1" applyBorder="1" applyAlignment="1" applyProtection="1">
      <alignment horizontal="center" vertical="center"/>
    </xf>
    <xf numFmtId="0" fontId="60" fillId="0" borderId="0" xfId="0" applyFont="1"/>
    <xf numFmtId="0" fontId="43" fillId="0" borderId="0" xfId="0" applyFont="1"/>
    <xf numFmtId="49" fontId="48" fillId="0" borderId="0" xfId="3" applyNumberFormat="1" applyFont="1" applyFill="1" applyBorder="1" applyAlignment="1">
      <alignment vertical="center"/>
    </xf>
    <xf numFmtId="0" fontId="43" fillId="0" borderId="4" xfId="0" applyFont="1" applyBorder="1" applyAlignment="1">
      <alignment vertical="center"/>
    </xf>
    <xf numFmtId="0" fontId="63" fillId="0" borderId="0" xfId="0" applyFont="1" applyAlignment="1">
      <alignment horizontal="center" vertical="center"/>
    </xf>
    <xf numFmtId="0" fontId="64" fillId="0" borderId="0" xfId="0" applyFont="1" applyBorder="1" applyAlignment="1">
      <alignment horizontal="right" vertical="center"/>
    </xf>
    <xf numFmtId="0" fontId="62" fillId="0" borderId="0" xfId="0" applyFont="1" applyAlignment="1">
      <alignment horizontal="left" vertical="center"/>
    </xf>
    <xf numFmtId="0" fontId="18" fillId="0" borderId="0" xfId="0" applyNumberFormat="1" applyFont="1" applyFill="1" applyBorder="1" applyAlignment="1" applyProtection="1">
      <alignment horizontal="center" vertical="center"/>
    </xf>
    <xf numFmtId="0" fontId="20" fillId="0" borderId="0" xfId="0" applyFont="1" applyFill="1" applyBorder="1" applyProtection="1"/>
    <xf numFmtId="0" fontId="73" fillId="0" borderId="0" xfId="2">
      <alignment vertical="center"/>
    </xf>
    <xf numFmtId="0" fontId="74" fillId="0" borderId="0" xfId="2" applyFont="1">
      <alignment vertical="center"/>
    </xf>
    <xf numFmtId="0" fontId="75" fillId="0" borderId="0" xfId="2" applyFont="1">
      <alignment vertical="center"/>
    </xf>
    <xf numFmtId="0" fontId="75" fillId="0" borderId="0" xfId="2" applyFont="1" applyAlignment="1">
      <alignment vertical="center" wrapText="1"/>
    </xf>
    <xf numFmtId="0" fontId="75" fillId="0" borderId="0" xfId="2" applyFont="1" applyBorder="1" applyAlignment="1">
      <alignment horizontal="center" vertical="center"/>
    </xf>
    <xf numFmtId="0" fontId="75" fillId="0" borderId="0" xfId="2" applyFont="1" applyAlignment="1">
      <alignment vertical="top" wrapText="1"/>
    </xf>
    <xf numFmtId="0" fontId="75" fillId="0" borderId="0" xfId="2" applyFont="1" applyAlignment="1">
      <alignment vertical="distributed" wrapText="1"/>
    </xf>
    <xf numFmtId="0" fontId="74" fillId="0" borderId="0" xfId="2" applyFont="1" applyBorder="1" applyAlignment="1">
      <alignment horizontal="center" vertical="center"/>
    </xf>
    <xf numFmtId="0" fontId="75" fillId="0" borderId="8" xfId="2" applyFont="1" applyBorder="1" applyAlignment="1">
      <alignment vertical="center"/>
    </xf>
    <xf numFmtId="0" fontId="75" fillId="0" borderId="7" xfId="2" applyFont="1" applyBorder="1" applyAlignment="1">
      <alignment vertical="center"/>
    </xf>
    <xf numFmtId="0" fontId="76" fillId="0" borderId="0" xfId="2" applyFont="1">
      <alignment vertical="center"/>
    </xf>
    <xf numFmtId="0" fontId="74" fillId="0" borderId="0" xfId="2" applyFont="1" applyAlignment="1">
      <alignment vertical="center"/>
    </xf>
    <xf numFmtId="0" fontId="74" fillId="0" borderId="95" xfId="2" applyFont="1" applyBorder="1" applyAlignment="1">
      <alignment vertical="center"/>
    </xf>
    <xf numFmtId="0" fontId="74" fillId="0" borderId="96" xfId="2" applyFont="1" applyBorder="1" applyAlignment="1">
      <alignment vertical="center"/>
    </xf>
    <xf numFmtId="0" fontId="74" fillId="0" borderId="4" xfId="2" applyFont="1" applyBorder="1" applyAlignment="1">
      <alignment vertical="center"/>
    </xf>
    <xf numFmtId="0" fontId="74" fillId="0" borderId="0" xfId="2" applyFont="1" applyBorder="1" applyAlignment="1">
      <alignment vertical="center"/>
    </xf>
    <xf numFmtId="0" fontId="74" fillId="0" borderId="3" xfId="2" applyFont="1" applyBorder="1" applyAlignment="1">
      <alignment vertical="center"/>
    </xf>
    <xf numFmtId="0" fontId="74" fillId="0" borderId="7" xfId="2" applyFont="1" applyBorder="1" applyAlignment="1">
      <alignment vertical="center"/>
    </xf>
    <xf numFmtId="0" fontId="74" fillId="0" borderId="1" xfId="2" applyFont="1" applyBorder="1" applyAlignment="1">
      <alignment vertical="center"/>
    </xf>
    <xf numFmtId="0" fontId="77" fillId="0" borderId="0" xfId="2" applyFont="1">
      <alignment vertical="center"/>
    </xf>
    <xf numFmtId="0" fontId="74" fillId="0" borderId="0" xfId="2" applyFont="1" applyAlignment="1">
      <alignment horizontal="center" vertical="center"/>
    </xf>
    <xf numFmtId="0" fontId="78" fillId="0" borderId="0" xfId="2" applyFont="1" applyAlignment="1">
      <alignment vertical="center"/>
    </xf>
    <xf numFmtId="0" fontId="79" fillId="0" borderId="0" xfId="0" applyFont="1" applyAlignment="1">
      <alignment vertical="center"/>
    </xf>
    <xf numFmtId="0" fontId="67" fillId="0" borderId="0" xfId="0" applyFont="1" applyFill="1" applyAlignment="1">
      <alignment vertical="center"/>
    </xf>
    <xf numFmtId="0" fontId="5" fillId="8" borderId="33" xfId="0" applyFont="1" applyFill="1" applyBorder="1" applyAlignment="1">
      <alignment horizontal="center" vertical="center" wrapText="1"/>
    </xf>
    <xf numFmtId="0" fontId="5" fillId="0" borderId="33" xfId="0" applyNumberFormat="1" applyFont="1" applyFill="1" applyBorder="1" applyAlignment="1">
      <alignment horizontal="center" vertical="center"/>
    </xf>
    <xf numFmtId="0" fontId="5" fillId="0" borderId="33" xfId="0" applyFont="1" applyBorder="1" applyAlignment="1">
      <alignment horizontal="center" vertical="center"/>
    </xf>
    <xf numFmtId="176" fontId="5" fillId="8" borderId="33" xfId="0" applyNumberFormat="1" applyFont="1" applyFill="1" applyBorder="1" applyAlignment="1">
      <alignment horizontal="center" vertical="center"/>
    </xf>
    <xf numFmtId="0" fontId="80" fillId="0" borderId="0" xfId="3" applyFont="1" applyFill="1" applyBorder="1" applyAlignment="1">
      <alignment vertical="center"/>
    </xf>
    <xf numFmtId="0" fontId="81" fillId="0" borderId="0" xfId="3" applyFont="1" applyBorder="1" applyAlignment="1">
      <alignment vertical="center"/>
    </xf>
    <xf numFmtId="0" fontId="82" fillId="0" borderId="0" xfId="3" applyFont="1" applyFill="1" applyBorder="1" applyAlignment="1">
      <alignment vertical="center"/>
    </xf>
    <xf numFmtId="0" fontId="73" fillId="0" borderId="0" xfId="2">
      <alignment vertical="center"/>
    </xf>
    <xf numFmtId="0" fontId="74" fillId="0" borderId="97" xfId="2" applyFont="1" applyBorder="1" applyAlignment="1">
      <alignment horizontal="center" vertical="center"/>
    </xf>
    <xf numFmtId="0" fontId="74" fillId="0" borderId="96" xfId="2" applyFont="1" applyBorder="1" applyAlignment="1">
      <alignment horizontal="center" vertical="center"/>
    </xf>
    <xf numFmtId="180" fontId="25" fillId="0" borderId="33" xfId="0" applyNumberFormat="1" applyFont="1" applyFill="1" applyBorder="1" applyAlignment="1" applyProtection="1">
      <alignment vertical="center"/>
    </xf>
    <xf numFmtId="0" fontId="13" fillId="0" borderId="0" xfId="0" applyFont="1" applyFill="1" applyBorder="1" applyAlignment="1">
      <alignment horizontal="center" vertical="center"/>
    </xf>
    <xf numFmtId="186" fontId="19" fillId="0" borderId="0" xfId="0" applyNumberFormat="1" applyFont="1" applyBorder="1" applyAlignment="1">
      <alignment vertical="center" shrinkToFit="1"/>
    </xf>
    <xf numFmtId="179" fontId="19" fillId="0" borderId="0" xfId="0" applyNumberFormat="1" applyFont="1" applyFill="1" applyBorder="1" applyAlignment="1">
      <alignment horizontal="center" vertical="center"/>
    </xf>
    <xf numFmtId="0" fontId="19" fillId="0" borderId="0" xfId="0" applyFont="1" applyFill="1" applyBorder="1" applyAlignment="1">
      <alignment horizontal="center" vertical="center"/>
    </xf>
    <xf numFmtId="0" fontId="10" fillId="0" borderId="12" xfId="0" applyFont="1" applyBorder="1" applyAlignment="1">
      <alignment horizontal="center" vertical="center"/>
    </xf>
    <xf numFmtId="0" fontId="10" fillId="0" borderId="0" xfId="0" applyFont="1" applyBorder="1" applyAlignment="1">
      <alignment horizontal="center" vertical="center"/>
    </xf>
    <xf numFmtId="0" fontId="6" fillId="0" borderId="10" xfId="0" applyFont="1" applyFill="1" applyBorder="1" applyAlignment="1">
      <alignment horizontal="center" vertical="center"/>
    </xf>
    <xf numFmtId="0" fontId="11" fillId="0" borderId="0" xfId="0" applyFont="1" applyBorder="1" applyAlignment="1">
      <alignment horizontal="center" shrinkToFit="1"/>
    </xf>
    <xf numFmtId="0" fontId="30" fillId="0" borderId="0" xfId="0" applyFont="1" applyAlignment="1">
      <alignment vertical="center"/>
    </xf>
    <xf numFmtId="0" fontId="5" fillId="4" borderId="0" xfId="0" applyFont="1" applyFill="1" applyBorder="1" applyAlignment="1" applyProtection="1">
      <alignment horizontal="center" vertical="center"/>
    </xf>
    <xf numFmtId="0" fontId="5" fillId="4" borderId="8" xfId="0" applyFont="1" applyFill="1" applyBorder="1" applyAlignment="1" applyProtection="1">
      <alignment horizontal="center" vertical="center"/>
    </xf>
    <xf numFmtId="0" fontId="23" fillId="4" borderId="0" xfId="0" applyFont="1" applyFill="1" applyBorder="1" applyAlignment="1" applyProtection="1">
      <alignment horizontal="right" vertical="center"/>
    </xf>
    <xf numFmtId="183" fontId="13" fillId="4" borderId="0" xfId="0" applyNumberFormat="1" applyFont="1" applyFill="1" applyBorder="1" applyAlignment="1" applyProtection="1">
      <alignment horizontal="center" vertical="center"/>
    </xf>
    <xf numFmtId="0" fontId="6" fillId="0" borderId="9" xfId="0" applyFont="1" applyFill="1" applyBorder="1" applyAlignment="1">
      <alignment horizontal="center" vertical="center"/>
    </xf>
    <xf numFmtId="185" fontId="13" fillId="4" borderId="0" xfId="0" applyNumberFormat="1" applyFont="1" applyFill="1" applyBorder="1" applyAlignment="1" applyProtection="1">
      <alignment horizontal="center" vertical="center"/>
    </xf>
    <xf numFmtId="185" fontId="13" fillId="4" borderId="8" xfId="0" applyNumberFormat="1" applyFont="1" applyFill="1" applyBorder="1" applyAlignment="1" applyProtection="1">
      <alignment horizontal="center" vertical="center"/>
    </xf>
    <xf numFmtId="0" fontId="23" fillId="4" borderId="0" xfId="0" applyFont="1" applyFill="1" applyBorder="1" applyAlignment="1" applyProtection="1">
      <alignment horizontal="center" vertical="center"/>
    </xf>
    <xf numFmtId="184" fontId="13" fillId="4" borderId="0" xfId="0" applyNumberFormat="1" applyFont="1" applyFill="1" applyBorder="1" applyAlignment="1" applyProtection="1">
      <alignment horizontal="center" vertical="center"/>
    </xf>
    <xf numFmtId="184" fontId="13" fillId="4" borderId="8" xfId="0" applyNumberFormat="1" applyFont="1" applyFill="1" applyBorder="1" applyAlignment="1" applyProtection="1">
      <alignment horizontal="center" vertical="center"/>
    </xf>
    <xf numFmtId="0" fontId="16" fillId="4" borderId="0" xfId="0" applyFont="1" applyFill="1" applyBorder="1" applyAlignment="1"/>
    <xf numFmtId="0" fontId="10" fillId="0" borderId="18" xfId="0" applyFont="1" applyBorder="1" applyAlignment="1">
      <alignment vertical="center"/>
    </xf>
    <xf numFmtId="0" fontId="10" fillId="0" borderId="10" xfId="0" applyFont="1" applyBorder="1" applyAlignment="1">
      <alignment vertical="center"/>
    </xf>
    <xf numFmtId="0" fontId="10" fillId="0" borderId="12" xfId="0" applyFont="1" applyBorder="1" applyAlignment="1">
      <alignment vertical="center"/>
    </xf>
    <xf numFmtId="0" fontId="10" fillId="0" borderId="0" xfId="0" applyFont="1" applyBorder="1" applyAlignment="1">
      <alignment vertical="center"/>
    </xf>
    <xf numFmtId="0" fontId="6" fillId="0" borderId="0" xfId="0" applyFont="1" applyBorder="1" applyAlignment="1">
      <alignment horizontal="distributed"/>
    </xf>
    <xf numFmtId="0" fontId="0" fillId="0" borderId="0" xfId="0" applyBorder="1" applyAlignment="1">
      <alignment horizontal="center" vertical="center"/>
    </xf>
    <xf numFmtId="0" fontId="11" fillId="0" borderId="24" xfId="0" applyFont="1" applyBorder="1" applyAlignment="1">
      <alignment vertical="center"/>
    </xf>
    <xf numFmtId="0" fontId="11" fillId="0" borderId="24" xfId="0" applyFont="1" applyBorder="1" applyAlignment="1">
      <alignment horizontal="center" shrinkToFit="1"/>
    </xf>
    <xf numFmtId="0" fontId="6" fillId="0" borderId="24" xfId="0" applyFont="1" applyBorder="1" applyAlignment="1">
      <alignment horizontal="distributed"/>
    </xf>
    <xf numFmtId="0" fontId="6" fillId="0" borderId="24" xfId="0" applyFont="1" applyBorder="1" applyAlignment="1">
      <alignment horizontal="center" vertical="center"/>
    </xf>
    <xf numFmtId="0" fontId="6" fillId="0" borderId="13" xfId="0" applyFont="1" applyFill="1" applyBorder="1" applyAlignment="1">
      <alignment vertical="center"/>
    </xf>
    <xf numFmtId="0" fontId="0" fillId="0" borderId="0" xfId="0" applyBorder="1" applyAlignment="1">
      <alignment vertical="center"/>
    </xf>
    <xf numFmtId="0" fontId="83" fillId="0" borderId="211" xfId="0" applyFont="1" applyFill="1" applyBorder="1" applyAlignment="1">
      <alignment vertical="center"/>
    </xf>
    <xf numFmtId="0" fontId="0" fillId="0" borderId="211" xfId="0" applyBorder="1" applyAlignment="1"/>
    <xf numFmtId="0" fontId="6" fillId="0" borderId="211" xfId="0" applyFont="1" applyBorder="1" applyAlignment="1">
      <alignment vertical="center"/>
    </xf>
    <xf numFmtId="0" fontId="5" fillId="0" borderId="12" xfId="0" applyFont="1" applyBorder="1" applyAlignment="1">
      <alignment vertical="center"/>
    </xf>
    <xf numFmtId="0" fontId="5" fillId="0" borderId="13" xfId="0" applyFont="1" applyBorder="1" applyAlignment="1">
      <alignment vertical="center"/>
    </xf>
    <xf numFmtId="0" fontId="6" fillId="0" borderId="211" xfId="0" applyFont="1" applyFill="1" applyBorder="1" applyAlignment="1">
      <alignment horizontal="center" vertical="center"/>
    </xf>
    <xf numFmtId="0" fontId="0" fillId="0" borderId="9" xfId="0" applyBorder="1" applyAlignment="1"/>
    <xf numFmtId="186" fontId="19" fillId="0" borderId="0" xfId="0" applyNumberFormat="1" applyFont="1" applyBorder="1" applyAlignment="1">
      <alignment vertical="center"/>
    </xf>
    <xf numFmtId="3" fontId="19" fillId="0" borderId="0" xfId="0" applyNumberFormat="1" applyFont="1" applyBorder="1" applyAlignment="1">
      <alignment vertical="center"/>
    </xf>
    <xf numFmtId="0" fontId="16" fillId="4" borderId="8" xfId="0" applyFont="1" applyFill="1" applyBorder="1" applyAlignment="1"/>
    <xf numFmtId="0" fontId="5" fillId="4" borderId="7" xfId="0" applyFont="1" applyFill="1" applyBorder="1" applyAlignment="1"/>
    <xf numFmtId="0" fontId="16" fillId="4" borderId="7" xfId="0" applyFont="1" applyFill="1" applyBorder="1" applyAlignment="1"/>
    <xf numFmtId="0" fontId="16" fillId="4" borderId="2" xfId="0" applyFont="1" applyFill="1" applyBorder="1" applyAlignment="1"/>
    <xf numFmtId="0" fontId="16" fillId="0" borderId="0" xfId="0" applyFont="1" applyFill="1" applyBorder="1" applyAlignment="1"/>
    <xf numFmtId="0" fontId="0" fillId="0" borderId="0" xfId="0" applyFill="1" applyBorder="1" applyAlignment="1">
      <alignment horizontal="center" vertical="center"/>
    </xf>
    <xf numFmtId="0" fontId="5" fillId="4" borderId="1" xfId="0" applyFont="1" applyFill="1" applyBorder="1" applyAlignment="1"/>
    <xf numFmtId="0" fontId="5" fillId="4" borderId="8" xfId="0" applyFont="1" applyFill="1" applyBorder="1" applyAlignment="1"/>
    <xf numFmtId="0" fontId="16" fillId="4" borderId="6" xfId="0" applyFont="1" applyFill="1" applyBorder="1" applyAlignment="1">
      <alignment vertical="center"/>
    </xf>
    <xf numFmtId="0" fontId="84" fillId="0" borderId="0" xfId="0" applyFont="1" applyFill="1" applyBorder="1" applyAlignment="1">
      <alignment horizontal="right" vertical="top" shrinkToFit="1"/>
    </xf>
    <xf numFmtId="0" fontId="6" fillId="0" borderId="98" xfId="0" applyFont="1" applyBorder="1" applyAlignment="1">
      <alignment vertical="center"/>
    </xf>
    <xf numFmtId="0" fontId="84" fillId="0" borderId="212" xfId="0" applyFont="1" applyFill="1" applyBorder="1" applyAlignment="1">
      <alignment horizontal="right" vertical="top" shrinkToFit="1"/>
    </xf>
    <xf numFmtId="0" fontId="84" fillId="0" borderId="213" xfId="0" applyFont="1" applyFill="1" applyBorder="1" applyAlignment="1">
      <alignment horizontal="right" vertical="top" shrinkToFit="1"/>
    </xf>
    <xf numFmtId="0" fontId="84" fillId="0" borderId="13" xfId="0" applyFont="1" applyFill="1" applyBorder="1" applyAlignment="1">
      <alignment horizontal="right" vertical="top" shrinkToFit="1"/>
    </xf>
    <xf numFmtId="0" fontId="71" fillId="0" borderId="0" xfId="0" applyFont="1" applyAlignment="1">
      <alignment vertical="center"/>
    </xf>
    <xf numFmtId="180" fontId="25" fillId="0" borderId="0" xfId="0" applyNumberFormat="1" applyFont="1" applyFill="1" applyBorder="1" applyAlignment="1" applyProtection="1">
      <alignment vertical="center"/>
    </xf>
    <xf numFmtId="177" fontId="24" fillId="0" borderId="0" xfId="0" applyNumberFormat="1" applyFont="1" applyFill="1" applyBorder="1" applyAlignment="1" applyProtection="1">
      <alignment vertical="center"/>
    </xf>
    <xf numFmtId="0" fontId="0" fillId="0" borderId="0" xfId="0" applyFill="1" applyBorder="1" applyAlignment="1"/>
    <xf numFmtId="181" fontId="25" fillId="0" borderId="0" xfId="0" applyNumberFormat="1" applyFont="1" applyFill="1" applyBorder="1" applyAlignment="1" applyProtection="1">
      <alignment vertical="center"/>
    </xf>
    <xf numFmtId="177" fontId="25" fillId="0" borderId="0" xfId="0" applyNumberFormat="1" applyFont="1" applyAlignment="1" applyProtection="1">
      <alignment vertical="center"/>
    </xf>
    <xf numFmtId="0" fontId="25" fillId="0" borderId="2" xfId="0" applyFont="1" applyBorder="1" applyAlignment="1" applyProtection="1">
      <alignment horizontal="center" vertical="center"/>
    </xf>
    <xf numFmtId="0" fontId="25" fillId="0" borderId="6" xfId="0" applyFont="1" applyBorder="1" applyAlignment="1" applyProtection="1">
      <alignment horizontal="center" vertical="center"/>
    </xf>
    <xf numFmtId="177" fontId="25" fillId="0" borderId="37" xfId="0" applyNumberFormat="1" applyFont="1" applyFill="1" applyBorder="1" applyAlignment="1" applyProtection="1">
      <alignment vertical="center"/>
    </xf>
    <xf numFmtId="0" fontId="5" fillId="0" borderId="33" xfId="0" applyFont="1" applyFill="1" applyBorder="1" applyAlignment="1">
      <alignment vertical="center"/>
    </xf>
    <xf numFmtId="0" fontId="5" fillId="0" borderId="33" xfId="0" applyFont="1" applyFill="1" applyBorder="1" applyAlignment="1">
      <alignment horizontal="center" vertical="center"/>
    </xf>
    <xf numFmtId="0" fontId="5" fillId="8" borderId="33" xfId="0" applyFont="1" applyFill="1" applyBorder="1" applyAlignment="1">
      <alignment horizontal="center" vertical="center"/>
    </xf>
    <xf numFmtId="0" fontId="25" fillId="0" borderId="0" xfId="0" applyFont="1" applyFill="1" applyBorder="1" applyAlignment="1" applyProtection="1">
      <alignment horizontal="center" vertical="center" shrinkToFit="1"/>
    </xf>
    <xf numFmtId="0" fontId="6" fillId="0" borderId="211" xfId="0" applyFont="1" applyBorder="1" applyAlignment="1">
      <alignment vertical="center"/>
    </xf>
    <xf numFmtId="0" fontId="13" fillId="4" borderId="7" xfId="0" applyFont="1" applyFill="1" applyBorder="1" applyAlignment="1" applyProtection="1">
      <alignment vertical="center"/>
    </xf>
    <xf numFmtId="0" fontId="13" fillId="4" borderId="0" xfId="0" applyFont="1" applyFill="1" applyBorder="1" applyAlignment="1" applyProtection="1">
      <alignment vertical="center"/>
    </xf>
    <xf numFmtId="0" fontId="13" fillId="4" borderId="8" xfId="0" applyFont="1" applyFill="1" applyBorder="1" applyAlignment="1" applyProtection="1">
      <alignment vertical="center"/>
    </xf>
    <xf numFmtId="182" fontId="13" fillId="4" borderId="7" xfId="0" applyNumberFormat="1" applyFont="1" applyFill="1" applyBorder="1" applyAlignment="1">
      <alignment vertical="center"/>
    </xf>
    <xf numFmtId="182" fontId="13" fillId="4" borderId="0" xfId="0" applyNumberFormat="1" applyFont="1" applyFill="1" applyBorder="1" applyAlignment="1">
      <alignment vertical="center"/>
    </xf>
    <xf numFmtId="182" fontId="13" fillId="4" borderId="8" xfId="0" applyNumberFormat="1" applyFont="1" applyFill="1" applyBorder="1" applyAlignment="1">
      <alignment vertical="center"/>
    </xf>
    <xf numFmtId="0" fontId="6" fillId="0" borderId="212" xfId="0" applyFont="1" applyBorder="1" applyAlignment="1">
      <alignment vertical="center"/>
    </xf>
    <xf numFmtId="0" fontId="5" fillId="4" borderId="1" xfId="0" applyFont="1" applyFill="1" applyBorder="1" applyAlignment="1">
      <alignment vertical="center"/>
    </xf>
    <xf numFmtId="0" fontId="3" fillId="4" borderId="3" xfId="0" applyFont="1" applyFill="1" applyBorder="1" applyAlignment="1">
      <alignment vertical="distributed" textRotation="255"/>
    </xf>
    <xf numFmtId="182" fontId="13" fillId="4" borderId="3" xfId="0" applyNumberFormat="1" applyFont="1" applyFill="1" applyBorder="1" applyAlignment="1">
      <alignment vertical="center"/>
    </xf>
    <xf numFmtId="182" fontId="13" fillId="4" borderId="5" xfId="0" applyNumberFormat="1" applyFont="1" applyFill="1" applyBorder="1" applyAlignment="1">
      <alignment vertical="center"/>
    </xf>
    <xf numFmtId="185" fontId="13" fillId="4" borderId="4" xfId="0" applyNumberFormat="1" applyFont="1" applyFill="1" applyBorder="1" applyAlignment="1" applyProtection="1">
      <alignment horizontal="center" vertical="center"/>
    </xf>
    <xf numFmtId="185" fontId="13" fillId="4" borderId="3" xfId="0" applyNumberFormat="1" applyFont="1" applyFill="1" applyBorder="1" applyAlignment="1" applyProtection="1">
      <alignment horizontal="center" vertical="center"/>
    </xf>
    <xf numFmtId="0" fontId="6" fillId="4" borderId="5" xfId="0" applyFont="1" applyFill="1" applyBorder="1" applyAlignment="1">
      <alignment vertical="center"/>
    </xf>
    <xf numFmtId="0" fontId="6" fillId="4" borderId="8" xfId="0" applyFont="1" applyFill="1" applyBorder="1" applyAlignment="1">
      <alignment vertical="center"/>
    </xf>
    <xf numFmtId="0" fontId="6" fillId="4" borderId="1" xfId="0" applyFont="1" applyFill="1" applyBorder="1" applyAlignment="1">
      <alignment vertical="center"/>
    </xf>
    <xf numFmtId="0" fontId="6" fillId="4" borderId="7" xfId="0" applyFont="1" applyFill="1" applyBorder="1" applyAlignment="1">
      <alignment vertical="center"/>
    </xf>
    <xf numFmtId="0" fontId="6" fillId="4" borderId="3" xfId="0" applyFont="1" applyFill="1" applyBorder="1" applyAlignment="1">
      <alignment vertical="center"/>
    </xf>
    <xf numFmtId="0" fontId="6" fillId="4" borderId="0" xfId="0" applyFont="1" applyFill="1" applyBorder="1" applyAlignment="1">
      <alignment vertical="center"/>
    </xf>
    <xf numFmtId="0" fontId="0" fillId="4" borderId="8" xfId="0" applyFill="1" applyBorder="1" applyAlignment="1">
      <alignment wrapText="1"/>
    </xf>
    <xf numFmtId="0" fontId="5" fillId="0" borderId="7" xfId="0" applyFont="1" applyFill="1" applyBorder="1" applyAlignment="1" applyProtection="1">
      <alignment vertical="center"/>
    </xf>
    <xf numFmtId="0" fontId="6" fillId="4" borderId="4" xfId="0" applyFont="1" applyFill="1" applyBorder="1" applyAlignment="1">
      <alignment vertical="center"/>
    </xf>
    <xf numFmtId="0" fontId="21" fillId="4" borderId="1" xfId="0" applyFont="1" applyFill="1" applyBorder="1" applyAlignment="1">
      <alignment vertical="center"/>
    </xf>
    <xf numFmtId="0" fontId="3" fillId="4" borderId="3" xfId="0" applyFont="1" applyFill="1" applyBorder="1" applyAlignment="1"/>
    <xf numFmtId="0" fontId="16" fillId="4" borderId="3" xfId="0" applyFont="1" applyFill="1" applyBorder="1" applyAlignment="1">
      <alignment vertical="center"/>
    </xf>
    <xf numFmtId="0" fontId="3" fillId="4" borderId="5" xfId="0" applyFont="1" applyFill="1" applyBorder="1" applyAlignment="1"/>
    <xf numFmtId="182" fontId="13" fillId="4" borderId="2" xfId="0" applyNumberFormat="1" applyFont="1" applyFill="1" applyBorder="1" applyAlignment="1">
      <alignment vertical="center"/>
    </xf>
    <xf numFmtId="182" fontId="13" fillId="4" borderId="4" xfId="0" applyNumberFormat="1" applyFont="1" applyFill="1" applyBorder="1" applyAlignment="1">
      <alignment vertical="center"/>
    </xf>
    <xf numFmtId="182" fontId="13" fillId="4" borderId="6" xfId="0" applyNumberFormat="1" applyFont="1" applyFill="1" applyBorder="1" applyAlignment="1">
      <alignment vertical="center"/>
    </xf>
    <xf numFmtId="0" fontId="23" fillId="4" borderId="3" xfId="0" applyFont="1" applyFill="1" applyBorder="1" applyAlignment="1" applyProtection="1">
      <alignment horizontal="right" vertical="center"/>
    </xf>
    <xf numFmtId="185" fontId="13" fillId="0" borderId="0" xfId="0" applyNumberFormat="1" applyFont="1" applyFill="1" applyBorder="1" applyAlignment="1" applyProtection="1">
      <alignment horizontal="center" vertical="center"/>
    </xf>
    <xf numFmtId="0" fontId="5" fillId="0" borderId="0" xfId="0" applyFont="1" applyFill="1" applyBorder="1" applyAlignment="1" applyProtection="1">
      <alignment vertical="center"/>
    </xf>
    <xf numFmtId="177" fontId="24" fillId="0" borderId="36" xfId="0" applyNumberFormat="1" applyFont="1" applyFill="1" applyBorder="1" applyAlignment="1" applyProtection="1">
      <alignment vertical="center"/>
    </xf>
    <xf numFmtId="177" fontId="25" fillId="0" borderId="36" xfId="0" applyNumberFormat="1" applyFont="1" applyFill="1" applyBorder="1" applyAlignment="1" applyProtection="1">
      <alignment vertical="center"/>
    </xf>
    <xf numFmtId="49" fontId="85" fillId="0" borderId="0" xfId="3" applyNumberFormat="1" applyFont="1" applyFill="1" applyBorder="1" applyAlignment="1">
      <alignment vertical="center"/>
    </xf>
    <xf numFmtId="0" fontId="81" fillId="0" borderId="53" xfId="3" applyFont="1" applyFill="1" applyBorder="1" applyAlignment="1">
      <alignment vertical="center"/>
    </xf>
    <xf numFmtId="0" fontId="52" fillId="0" borderId="0" xfId="3" applyFont="1" applyBorder="1" applyAlignment="1">
      <alignment horizontal="center" vertical="center"/>
    </xf>
    <xf numFmtId="0" fontId="43" fillId="0" borderId="0" xfId="3" applyFont="1" applyFill="1" applyBorder="1" applyAlignment="1">
      <alignment vertical="center"/>
    </xf>
    <xf numFmtId="0" fontId="52" fillId="0" borderId="0" xfId="3" applyFont="1" applyFill="1" applyBorder="1" applyAlignment="1">
      <alignment horizontal="center" vertical="center"/>
    </xf>
    <xf numFmtId="0" fontId="53" fillId="0" borderId="0" xfId="3" applyFont="1" applyBorder="1" applyAlignment="1">
      <alignment horizontal="center" vertical="center"/>
    </xf>
    <xf numFmtId="0" fontId="52" fillId="0" borderId="0" xfId="3" applyFont="1" applyBorder="1" applyAlignment="1">
      <alignment vertical="center"/>
    </xf>
    <xf numFmtId="0" fontId="75" fillId="0" borderId="0" xfId="2" applyFont="1" applyAlignment="1">
      <alignment horizontal="distributed" vertical="top" wrapText="1"/>
    </xf>
    <xf numFmtId="0" fontId="73" fillId="0" borderId="0" xfId="2">
      <alignment vertical="center"/>
    </xf>
    <xf numFmtId="0" fontId="73" fillId="0" borderId="101" xfId="2" applyBorder="1" applyAlignment="1">
      <alignment horizontal="center" vertical="center"/>
    </xf>
    <xf numFmtId="0" fontId="0" fillId="0" borderId="0" xfId="0" applyAlignment="1">
      <alignment horizontal="distributed" vertical="top" wrapText="1"/>
    </xf>
    <xf numFmtId="0" fontId="75" fillId="0" borderId="0" xfId="2" applyFont="1" applyAlignment="1">
      <alignment horizontal="distributed" vertical="center" wrapText="1"/>
    </xf>
    <xf numFmtId="0" fontId="0" fillId="0" borderId="0" xfId="0" applyAlignment="1">
      <alignment vertical="center"/>
    </xf>
    <xf numFmtId="0" fontId="0" fillId="0" borderId="0" xfId="0" applyAlignment="1">
      <alignment vertical="center" wrapText="1"/>
    </xf>
    <xf numFmtId="0" fontId="75" fillId="0" borderId="0" xfId="2" applyFont="1" applyBorder="1" applyAlignment="1">
      <alignment vertical="center"/>
    </xf>
    <xf numFmtId="0" fontId="0" fillId="0" borderId="0" xfId="0" applyAlignment="1">
      <alignment horizontal="distributed" vertical="center"/>
    </xf>
    <xf numFmtId="0" fontId="5" fillId="0" borderId="0" xfId="0" applyFont="1" applyAlignment="1">
      <alignment horizontal="distributed" vertical="center" wrapText="1"/>
    </xf>
    <xf numFmtId="0" fontId="0" fillId="10" borderId="0" xfId="0" applyFill="1"/>
    <xf numFmtId="0" fontId="6" fillId="10" borderId="0" xfId="0" applyFont="1" applyFill="1" applyAlignment="1">
      <alignment vertical="center"/>
    </xf>
    <xf numFmtId="0" fontId="12" fillId="10" borderId="0" xfId="0" applyFont="1" applyFill="1" applyBorder="1" applyAlignment="1">
      <alignment vertical="center"/>
    </xf>
    <xf numFmtId="0" fontId="3" fillId="10" borderId="0" xfId="0" applyFont="1" applyFill="1" applyAlignment="1">
      <alignment vertical="center"/>
    </xf>
    <xf numFmtId="0" fontId="0" fillId="10" borderId="35" xfId="0" applyFill="1" applyBorder="1" applyAlignment="1"/>
    <xf numFmtId="0" fontId="0" fillId="10" borderId="203" xfId="0" applyFill="1" applyBorder="1" applyAlignment="1"/>
    <xf numFmtId="0" fontId="0" fillId="10" borderId="203" xfId="0" applyFill="1" applyBorder="1"/>
    <xf numFmtId="0" fontId="0" fillId="10" borderId="37" xfId="0" applyFill="1" applyBorder="1"/>
    <xf numFmtId="0" fontId="25" fillId="10" borderId="225" xfId="0" applyFont="1" applyFill="1" applyBorder="1" applyAlignment="1">
      <alignment vertical="center"/>
    </xf>
    <xf numFmtId="0" fontId="25" fillId="10" borderId="226" xfId="0" applyFont="1" applyFill="1" applyBorder="1" applyAlignment="1">
      <alignment vertical="center"/>
    </xf>
    <xf numFmtId="0" fontId="25" fillId="10" borderId="227" xfId="0" applyFont="1" applyFill="1" applyBorder="1" applyAlignment="1">
      <alignment vertical="center"/>
    </xf>
    <xf numFmtId="0" fontId="70" fillId="10" borderId="0" xfId="0" applyFont="1" applyFill="1"/>
    <xf numFmtId="0" fontId="94" fillId="10" borderId="0" xfId="0" applyFont="1" applyFill="1"/>
    <xf numFmtId="0" fontId="3" fillId="10" borderId="217" xfId="0" applyFont="1" applyFill="1" applyBorder="1" applyAlignment="1">
      <alignment vertical="center"/>
    </xf>
    <xf numFmtId="0" fontId="0" fillId="10" borderId="0" xfId="0" applyFill="1" applyBorder="1"/>
    <xf numFmtId="0" fontId="94" fillId="10" borderId="0" xfId="0" applyFont="1" applyFill="1" applyBorder="1"/>
    <xf numFmtId="0" fontId="25" fillId="10" borderId="0" xfId="0" applyFont="1" applyFill="1"/>
    <xf numFmtId="0" fontId="0" fillId="10" borderId="8" xfId="0" applyFill="1" applyBorder="1"/>
    <xf numFmtId="0" fontId="95" fillId="10" borderId="0" xfId="0" applyFont="1" applyFill="1"/>
    <xf numFmtId="0" fontId="95" fillId="10" borderId="8" xfId="0" applyFont="1" applyFill="1" applyBorder="1"/>
    <xf numFmtId="0" fontId="0" fillId="10" borderId="241" xfId="0" applyFill="1" applyBorder="1"/>
    <xf numFmtId="0" fontId="0" fillId="10" borderId="243" xfId="0" applyFill="1" applyBorder="1"/>
    <xf numFmtId="0" fontId="70" fillId="10" borderId="241" xfId="0" quotePrefix="1" applyFont="1" applyFill="1" applyBorder="1"/>
    <xf numFmtId="0" fontId="0" fillId="10" borderId="251" xfId="0" applyFill="1" applyBorder="1"/>
    <xf numFmtId="0" fontId="0" fillId="10" borderId="268" xfId="0" applyFill="1" applyBorder="1"/>
    <xf numFmtId="0" fontId="0" fillId="10" borderId="269" xfId="0" applyFill="1" applyBorder="1"/>
    <xf numFmtId="0" fontId="70" fillId="10" borderId="0" xfId="0" applyFont="1" applyFill="1" applyBorder="1" applyAlignment="1">
      <alignment vertical="center"/>
    </xf>
    <xf numFmtId="0" fontId="70" fillId="10" borderId="260" xfId="0" applyFont="1" applyFill="1" applyBorder="1" applyAlignment="1">
      <alignment vertical="center"/>
    </xf>
    <xf numFmtId="0" fontId="70" fillId="10" borderId="256" xfId="0" applyFont="1" applyFill="1" applyBorder="1" applyAlignment="1">
      <alignment vertical="center"/>
    </xf>
    <xf numFmtId="0" fontId="70" fillId="10" borderId="256" xfId="0" applyFont="1" applyFill="1" applyBorder="1" applyAlignment="1">
      <alignment horizontal="left" vertical="center"/>
    </xf>
    <xf numFmtId="0" fontId="70" fillId="10" borderId="263" xfId="0" applyFont="1" applyFill="1" applyBorder="1" applyAlignment="1">
      <alignment vertical="center"/>
    </xf>
    <xf numFmtId="0" fontId="70" fillId="10" borderId="264" xfId="0" applyFont="1" applyFill="1" applyBorder="1" applyAlignment="1">
      <alignment vertical="center"/>
    </xf>
    <xf numFmtId="0" fontId="70" fillId="10" borderId="265" xfId="0" applyFont="1" applyFill="1" applyBorder="1" applyAlignment="1">
      <alignment vertical="center"/>
    </xf>
    <xf numFmtId="0" fontId="70" fillId="10" borderId="273" xfId="0" applyFont="1" applyFill="1" applyBorder="1" applyAlignment="1">
      <alignment vertical="center"/>
    </xf>
    <xf numFmtId="0" fontId="70" fillId="10" borderId="266" xfId="0" applyFont="1" applyFill="1" applyBorder="1" applyAlignment="1">
      <alignment vertical="center"/>
    </xf>
    <xf numFmtId="0" fontId="70" fillId="10" borderId="259" xfId="0" applyFont="1" applyFill="1" applyBorder="1" applyAlignment="1">
      <alignment vertical="center"/>
    </xf>
    <xf numFmtId="0" fontId="70" fillId="10" borderId="261" xfId="0" applyFont="1" applyFill="1" applyBorder="1" applyAlignment="1">
      <alignment vertical="center"/>
    </xf>
    <xf numFmtId="0" fontId="70" fillId="10" borderId="0" xfId="0" applyFont="1" applyFill="1" applyBorder="1"/>
    <xf numFmtId="0" fontId="70" fillId="10" borderId="262" xfId="0" applyFont="1" applyFill="1" applyBorder="1" applyAlignment="1">
      <alignment vertical="center"/>
    </xf>
    <xf numFmtId="0" fontId="70" fillId="10" borderId="248" xfId="0" applyFont="1" applyFill="1" applyBorder="1" applyAlignment="1">
      <alignment vertical="center"/>
    </xf>
    <xf numFmtId="0" fontId="70" fillId="10" borderId="258" xfId="0" applyFont="1" applyFill="1" applyBorder="1" applyAlignment="1">
      <alignment vertical="center"/>
    </xf>
    <xf numFmtId="0" fontId="70" fillId="10" borderId="257" xfId="0" applyFont="1" applyFill="1" applyBorder="1" applyAlignment="1">
      <alignment vertical="center"/>
    </xf>
    <xf numFmtId="0" fontId="70" fillId="10" borderId="247" xfId="0" applyFont="1" applyFill="1" applyBorder="1" applyAlignment="1">
      <alignment vertical="center"/>
    </xf>
    <xf numFmtId="0" fontId="70" fillId="10" borderId="267" xfId="0" applyFont="1" applyFill="1" applyBorder="1" applyAlignment="1">
      <alignment vertical="center"/>
    </xf>
    <xf numFmtId="0" fontId="70" fillId="10" borderId="268" xfId="0" applyFont="1" applyFill="1" applyBorder="1" applyAlignment="1">
      <alignment vertical="center"/>
    </xf>
    <xf numFmtId="0" fontId="70" fillId="10" borderId="269" xfId="0" applyFont="1" applyFill="1" applyBorder="1" applyAlignment="1">
      <alignment vertical="center"/>
    </xf>
    <xf numFmtId="0" fontId="70" fillId="10" borderId="250" xfId="0" applyFont="1" applyFill="1" applyBorder="1" applyAlignment="1">
      <alignment vertical="center"/>
    </xf>
    <xf numFmtId="0" fontId="70" fillId="10" borderId="251" xfId="0" applyFont="1" applyFill="1" applyBorder="1" applyAlignment="1">
      <alignment vertical="center"/>
    </xf>
    <xf numFmtId="0" fontId="70" fillId="10" borderId="270" xfId="0" applyFont="1" applyFill="1" applyBorder="1" applyAlignment="1">
      <alignment vertical="center"/>
    </xf>
    <xf numFmtId="0" fontId="70" fillId="10" borderId="271" xfId="0" applyFont="1" applyFill="1" applyBorder="1" applyAlignment="1">
      <alignment vertical="center"/>
    </xf>
    <xf numFmtId="0" fontId="70" fillId="10" borderId="272" xfId="0" applyFont="1" applyFill="1" applyBorder="1" applyAlignment="1">
      <alignment vertical="center"/>
    </xf>
    <xf numFmtId="0" fontId="0" fillId="10" borderId="274" xfId="0" applyFill="1" applyBorder="1"/>
    <xf numFmtId="0" fontId="70" fillId="10" borderId="274" xfId="0" applyFont="1" applyFill="1" applyBorder="1"/>
    <xf numFmtId="0" fontId="70" fillId="10" borderId="271" xfId="0" applyFont="1" applyFill="1" applyBorder="1"/>
    <xf numFmtId="0" fontId="0" fillId="10" borderId="277" xfId="0" applyFill="1" applyBorder="1"/>
    <xf numFmtId="0" fontId="70" fillId="10" borderId="248" xfId="0" applyFont="1" applyFill="1" applyBorder="1" applyAlignment="1"/>
    <xf numFmtId="0" fontId="70" fillId="10" borderId="268" xfId="0" applyFont="1" applyFill="1" applyBorder="1"/>
    <xf numFmtId="0" fontId="70" fillId="10" borderId="270" xfId="0" quotePrefix="1" applyFont="1" applyFill="1" applyBorder="1"/>
    <xf numFmtId="0" fontId="70" fillId="10" borderId="278" xfId="0" applyFont="1" applyFill="1" applyBorder="1" applyAlignment="1">
      <alignment vertical="center"/>
    </xf>
    <xf numFmtId="0" fontId="0" fillId="10" borderId="279" xfId="0" applyFill="1" applyBorder="1"/>
    <xf numFmtId="0" fontId="70" fillId="10" borderId="279" xfId="0" applyFont="1" applyFill="1" applyBorder="1" applyAlignment="1">
      <alignment vertical="center"/>
    </xf>
    <xf numFmtId="0" fontId="0" fillId="10" borderId="280" xfId="0" applyFill="1" applyBorder="1"/>
    <xf numFmtId="0" fontId="0" fillId="10" borderId="281" xfId="0" applyFill="1" applyBorder="1"/>
    <xf numFmtId="0" fontId="70" fillId="10" borderId="282" xfId="0" applyFont="1" applyFill="1" applyBorder="1" applyAlignment="1">
      <alignment vertical="center"/>
    </xf>
    <xf numFmtId="0" fontId="0" fillId="10" borderId="283" xfId="0" applyFill="1" applyBorder="1"/>
    <xf numFmtId="0" fontId="0" fillId="10" borderId="284" xfId="0" applyFill="1" applyBorder="1"/>
    <xf numFmtId="0" fontId="0" fillId="10" borderId="285" xfId="0" applyFill="1" applyBorder="1"/>
    <xf numFmtId="0" fontId="0" fillId="10" borderId="286" xfId="0" applyFill="1" applyBorder="1"/>
    <xf numFmtId="0" fontId="70" fillId="10" borderId="268" xfId="0" applyFont="1" applyFill="1" applyBorder="1" applyAlignment="1"/>
    <xf numFmtId="0" fontId="70" fillId="10" borderId="0" xfId="0" applyFont="1" applyFill="1" applyBorder="1" applyAlignment="1"/>
    <xf numFmtId="0" fontId="0" fillId="10" borderId="234" xfId="0" applyFill="1" applyBorder="1"/>
    <xf numFmtId="0" fontId="0" fillId="10" borderId="235" xfId="0" applyFill="1" applyBorder="1"/>
    <xf numFmtId="0" fontId="0" fillId="10" borderId="236" xfId="0" applyFill="1" applyBorder="1"/>
    <xf numFmtId="0" fontId="0" fillId="10" borderId="237" xfId="0" applyFill="1" applyBorder="1"/>
    <xf numFmtId="0" fontId="0" fillId="10" borderId="238" xfId="0" applyFill="1" applyBorder="1"/>
    <xf numFmtId="0" fontId="0" fillId="10" borderId="239" xfId="0" applyFill="1" applyBorder="1"/>
    <xf numFmtId="0" fontId="0" fillId="10" borderId="235" xfId="0" applyFont="1" applyFill="1" applyBorder="1"/>
    <xf numFmtId="0" fontId="25" fillId="10" borderId="238" xfId="0" applyFont="1" applyFill="1" applyBorder="1"/>
    <xf numFmtId="0" fontId="70" fillId="10" borderId="287" xfId="0" applyFont="1" applyFill="1" applyBorder="1" applyAlignment="1">
      <alignment vertical="center"/>
    </xf>
    <xf numFmtId="0" fontId="70" fillId="10" borderId="244" xfId="0" applyFont="1" applyFill="1" applyBorder="1" applyAlignment="1">
      <alignment vertical="center"/>
    </xf>
    <xf numFmtId="0" fontId="70" fillId="10" borderId="243" xfId="0" applyFont="1" applyFill="1" applyBorder="1" applyAlignment="1">
      <alignment vertical="center"/>
    </xf>
    <xf numFmtId="0" fontId="70" fillId="10" borderId="288" xfId="0" applyFont="1" applyFill="1" applyBorder="1" applyAlignment="1">
      <alignment vertical="center"/>
    </xf>
    <xf numFmtId="0" fontId="70" fillId="9" borderId="248" xfId="0" applyFont="1" applyFill="1" applyBorder="1" applyAlignment="1">
      <alignment vertical="center"/>
    </xf>
    <xf numFmtId="0" fontId="70" fillId="9" borderId="251" xfId="0" applyFont="1" applyFill="1" applyBorder="1" applyAlignment="1">
      <alignment vertical="center"/>
    </xf>
    <xf numFmtId="0" fontId="0" fillId="9" borderId="277" xfId="0" applyFill="1" applyBorder="1"/>
    <xf numFmtId="0" fontId="0" fillId="9" borderId="0" xfId="0" applyFill="1" applyBorder="1"/>
    <xf numFmtId="0" fontId="0" fillId="9" borderId="251" xfId="0" applyFill="1" applyBorder="1"/>
    <xf numFmtId="0" fontId="70" fillId="9" borderId="243" xfId="0" applyFont="1" applyFill="1" applyBorder="1" applyAlignment="1">
      <alignment vertical="center"/>
    </xf>
    <xf numFmtId="0" fontId="70" fillId="9" borderId="271" xfId="0" applyFont="1" applyFill="1" applyBorder="1" applyAlignment="1">
      <alignment vertical="center"/>
    </xf>
    <xf numFmtId="0" fontId="0" fillId="9" borderId="281" xfId="0" applyFill="1" applyBorder="1"/>
    <xf numFmtId="0" fontId="0" fillId="9" borderId="276" xfId="0" applyFill="1" applyBorder="1"/>
    <xf numFmtId="0" fontId="70" fillId="10" borderId="251" xfId="0" applyFont="1" applyFill="1" applyBorder="1"/>
    <xf numFmtId="0" fontId="0" fillId="10" borderId="294" xfId="0" applyFill="1" applyBorder="1"/>
    <xf numFmtId="0" fontId="0" fillId="10" borderId="296" xfId="0" applyFill="1" applyBorder="1"/>
    <xf numFmtId="0" fontId="0" fillId="10" borderId="0" xfId="0" quotePrefix="1" applyFill="1"/>
    <xf numFmtId="0" fontId="0" fillId="10" borderId="232" xfId="0" applyFill="1" applyBorder="1"/>
    <xf numFmtId="0" fontId="0" fillId="10" borderId="233" xfId="0" applyFill="1" applyBorder="1"/>
    <xf numFmtId="0" fontId="0" fillId="0" borderId="235" xfId="0" applyFont="1" applyBorder="1"/>
    <xf numFmtId="0" fontId="0" fillId="10" borderId="240" xfId="0" applyFill="1" applyBorder="1"/>
    <xf numFmtId="0" fontId="0" fillId="10" borderId="242" xfId="0" applyFill="1" applyBorder="1"/>
    <xf numFmtId="0" fontId="0" fillId="10" borderId="245" xfId="0" applyFill="1" applyBorder="1"/>
    <xf numFmtId="0" fontId="0" fillId="10" borderId="246" xfId="0" applyFill="1" applyBorder="1"/>
    <xf numFmtId="0" fontId="25" fillId="10" borderId="245" xfId="0" applyFont="1" applyFill="1" applyBorder="1"/>
    <xf numFmtId="0" fontId="0" fillId="10" borderId="298" xfId="0" applyFill="1" applyBorder="1"/>
    <xf numFmtId="0" fontId="0" fillId="10" borderId="0" xfId="0" quotePrefix="1" applyFill="1" applyBorder="1"/>
    <xf numFmtId="0" fontId="70" fillId="10" borderId="247" xfId="0" applyFont="1" applyFill="1" applyBorder="1"/>
    <xf numFmtId="0" fontId="0" fillId="10" borderId="248" xfId="0" applyFill="1" applyBorder="1"/>
    <xf numFmtId="0" fontId="25" fillId="10" borderId="249" xfId="0" applyFont="1" applyFill="1" applyBorder="1"/>
    <xf numFmtId="0" fontId="25" fillId="10" borderId="250" xfId="0" applyFont="1" applyFill="1" applyBorder="1"/>
    <xf numFmtId="0" fontId="0" fillId="10" borderId="252" xfId="0" applyFill="1" applyBorder="1"/>
    <xf numFmtId="0" fontId="25" fillId="10" borderId="247" xfId="0" applyFont="1" applyFill="1" applyBorder="1"/>
    <xf numFmtId="0" fontId="70" fillId="10" borderId="240" xfId="0" applyFont="1" applyFill="1" applyBorder="1"/>
    <xf numFmtId="0" fontId="70" fillId="10" borderId="241" xfId="0" applyFont="1" applyFill="1" applyBorder="1"/>
    <xf numFmtId="0" fontId="25" fillId="10" borderId="248" xfId="0" applyFont="1" applyFill="1" applyBorder="1"/>
    <xf numFmtId="0" fontId="25" fillId="10" borderId="0" xfId="0" applyFont="1" applyFill="1" applyBorder="1"/>
    <xf numFmtId="0" fontId="25" fillId="10" borderId="264" xfId="0" applyFont="1" applyFill="1" applyBorder="1"/>
    <xf numFmtId="0" fontId="0" fillId="10" borderId="265" xfId="0" applyFill="1" applyBorder="1"/>
    <xf numFmtId="0" fontId="0" fillId="10" borderId="266" xfId="0" applyFill="1" applyBorder="1"/>
    <xf numFmtId="0" fontId="0" fillId="10" borderId="256" xfId="0" applyFill="1" applyBorder="1"/>
    <xf numFmtId="0" fontId="25" fillId="10" borderId="241" xfId="0" applyFont="1" applyFill="1" applyBorder="1"/>
    <xf numFmtId="0" fontId="0" fillId="10" borderId="249" xfId="0" applyFill="1" applyBorder="1"/>
    <xf numFmtId="0" fontId="0" fillId="10" borderId="253" xfId="0" applyFill="1" applyBorder="1"/>
    <xf numFmtId="0" fontId="0" fillId="10" borderId="254" xfId="0" applyFill="1" applyBorder="1"/>
    <xf numFmtId="0" fontId="25" fillId="10" borderId="234" xfId="0" quotePrefix="1" applyFont="1" applyFill="1" applyBorder="1"/>
    <xf numFmtId="0" fontId="25" fillId="10" borderId="299" xfId="0" applyFont="1" applyFill="1" applyBorder="1"/>
    <xf numFmtId="0" fontId="0" fillId="10" borderId="299" xfId="0" applyFill="1" applyBorder="1"/>
    <xf numFmtId="0" fontId="25" fillId="0" borderId="234" xfId="0" applyFont="1" applyBorder="1"/>
    <xf numFmtId="0" fontId="0" fillId="10" borderId="247" xfId="0" applyFill="1" applyBorder="1"/>
    <xf numFmtId="0" fontId="25" fillId="0" borderId="247" xfId="0" applyFont="1" applyBorder="1"/>
    <xf numFmtId="0" fontId="25" fillId="0" borderId="253" xfId="0" applyFont="1" applyBorder="1"/>
    <xf numFmtId="0" fontId="0" fillId="10" borderId="302" xfId="0" applyFill="1" applyBorder="1"/>
    <xf numFmtId="0" fontId="25" fillId="10" borderId="301" xfId="0" applyFont="1" applyFill="1" applyBorder="1"/>
    <xf numFmtId="0" fontId="0" fillId="10" borderId="306" xfId="0" applyFill="1" applyBorder="1"/>
    <xf numFmtId="0" fontId="0" fillId="10" borderId="307" xfId="0" applyFill="1" applyBorder="1"/>
    <xf numFmtId="0" fontId="25" fillId="10" borderId="305" xfId="0" applyFont="1" applyFill="1" applyBorder="1"/>
    <xf numFmtId="0" fontId="25" fillId="10" borderId="268" xfId="0" applyFont="1" applyFill="1" applyBorder="1"/>
    <xf numFmtId="0" fontId="25" fillId="10" borderId="245" xfId="0" applyFont="1" applyFill="1" applyBorder="1" applyAlignment="1">
      <alignment vertical="center" textRotation="255"/>
    </xf>
    <xf numFmtId="0" fontId="25" fillId="10" borderId="0" xfId="0" applyFont="1" applyFill="1" applyBorder="1" applyAlignment="1">
      <alignment vertical="center" textRotation="255"/>
    </xf>
    <xf numFmtId="0" fontId="25" fillId="10" borderId="253" xfId="0" applyFont="1" applyFill="1" applyBorder="1"/>
    <xf numFmtId="0" fontId="0" fillId="10" borderId="262" xfId="0" applyFill="1" applyBorder="1" applyAlignment="1"/>
    <xf numFmtId="0" fontId="0" fillId="10" borderId="314" xfId="0" applyFill="1" applyBorder="1"/>
    <xf numFmtId="0" fontId="0" fillId="10" borderId="315" xfId="0" applyFill="1" applyBorder="1"/>
    <xf numFmtId="0" fontId="0" fillId="10" borderId="316" xfId="0" applyFill="1" applyBorder="1"/>
    <xf numFmtId="0" fontId="70" fillId="10" borderId="264" xfId="0" applyFont="1" applyFill="1" applyBorder="1"/>
    <xf numFmtId="0" fontId="0" fillId="10" borderId="262" xfId="0" applyFill="1" applyBorder="1"/>
    <xf numFmtId="0" fontId="0" fillId="0" borderId="0" xfId="0"/>
    <xf numFmtId="0" fontId="0" fillId="10" borderId="0" xfId="0" applyFill="1" applyAlignment="1">
      <alignment horizontal="center"/>
    </xf>
    <xf numFmtId="0" fontId="0" fillId="10" borderId="231" xfId="0" applyFill="1" applyBorder="1" applyAlignment="1">
      <alignment horizontal="center"/>
    </xf>
    <xf numFmtId="0" fontId="0" fillId="10" borderId="232" xfId="0" applyFill="1" applyBorder="1" applyAlignment="1">
      <alignment horizontal="center"/>
    </xf>
    <xf numFmtId="0" fontId="94" fillId="9" borderId="0" xfId="0" applyFont="1" applyFill="1"/>
    <xf numFmtId="0" fontId="0" fillId="10" borderId="0" xfId="0" applyFont="1" applyFill="1"/>
    <xf numFmtId="0" fontId="0" fillId="10" borderId="276" xfId="0" applyFill="1" applyBorder="1"/>
    <xf numFmtId="0" fontId="0" fillId="11" borderId="8" xfId="0" applyFill="1" applyBorder="1" applyProtection="1"/>
    <xf numFmtId="0" fontId="73" fillId="0" borderId="0" xfId="2">
      <alignment vertical="center"/>
    </xf>
    <xf numFmtId="0" fontId="6" fillId="0" borderId="12" xfId="0" applyFont="1" applyBorder="1" applyAlignment="1">
      <alignment vertical="center"/>
    </xf>
    <xf numFmtId="0" fontId="6" fillId="0" borderId="0" xfId="0" applyFont="1" applyBorder="1" applyAlignment="1">
      <alignment horizontal="center" vertical="center"/>
    </xf>
    <xf numFmtId="0" fontId="18" fillId="0" borderId="9" xfId="0" applyFont="1" applyBorder="1" applyAlignment="1">
      <alignment horizontal="center" vertical="center"/>
    </xf>
    <xf numFmtId="0" fontId="7" fillId="0" borderId="9" xfId="0" applyFont="1" applyBorder="1" applyAlignment="1">
      <alignment horizontal="center" vertical="center" wrapText="1"/>
    </xf>
    <xf numFmtId="0" fontId="6" fillId="0" borderId="0" xfId="0" applyFont="1" applyBorder="1" applyAlignment="1">
      <alignment vertical="center"/>
    </xf>
    <xf numFmtId="0" fontId="6" fillId="0" borderId="9" xfId="0" applyFont="1" applyBorder="1" applyAlignment="1">
      <alignment vertical="center"/>
    </xf>
    <xf numFmtId="0" fontId="6" fillId="0" borderId="28" xfId="0" applyFont="1" applyBorder="1" applyAlignment="1">
      <alignment vertical="center"/>
    </xf>
    <xf numFmtId="0" fontId="11" fillId="0" borderId="28" xfId="0" applyFont="1" applyBorder="1" applyAlignment="1">
      <alignment vertical="top" wrapText="1"/>
    </xf>
    <xf numFmtId="0" fontId="11" fillId="0" borderId="0" xfId="0" applyFont="1" applyBorder="1" applyAlignment="1">
      <alignment vertical="top"/>
    </xf>
    <xf numFmtId="0" fontId="34" fillId="0" borderId="0" xfId="0" applyFont="1" applyFill="1" applyBorder="1" applyAlignment="1">
      <alignment vertical="center"/>
    </xf>
    <xf numFmtId="0" fontId="6" fillId="0" borderId="0" xfId="0" applyFont="1" applyAlignment="1">
      <alignment vertical="center"/>
    </xf>
    <xf numFmtId="0" fontId="6" fillId="0" borderId="15" xfId="0" applyFont="1" applyBorder="1" applyAlignment="1">
      <alignment vertical="center"/>
    </xf>
    <xf numFmtId="0" fontId="11" fillId="0" borderId="9" xfId="0" applyFont="1" applyBorder="1" applyAlignment="1">
      <alignment vertical="top" wrapText="1"/>
    </xf>
    <xf numFmtId="0" fontId="6" fillId="0" borderId="9" xfId="0" applyFont="1" applyBorder="1" applyAlignment="1">
      <alignment horizontal="center" vertical="center"/>
    </xf>
    <xf numFmtId="0" fontId="6" fillId="0" borderId="15" xfId="0" applyFont="1" applyBorder="1" applyAlignment="1">
      <alignment horizontal="center" vertical="center"/>
    </xf>
    <xf numFmtId="0" fontId="11" fillId="0" borderId="0" xfId="0" applyFont="1" applyAlignment="1">
      <alignment vertical="center"/>
    </xf>
    <xf numFmtId="0" fontId="6" fillId="0" borderId="28" xfId="0" applyFont="1" applyBorder="1" applyAlignment="1">
      <alignment horizontal="center" vertical="center"/>
    </xf>
    <xf numFmtId="0" fontId="7" fillId="0" borderId="0" xfId="0" applyFont="1" applyBorder="1" applyAlignment="1">
      <alignment vertical="top" textRotation="255"/>
    </xf>
    <xf numFmtId="0" fontId="15" fillId="0" borderId="0" xfId="0" applyFont="1" applyBorder="1" applyAlignment="1">
      <alignment vertical="distributed" textRotation="255" justifyLastLine="1"/>
    </xf>
    <xf numFmtId="0" fontId="10" fillId="0" borderId="0" xfId="0" applyFont="1" applyBorder="1" applyAlignment="1">
      <alignment vertical="center" shrinkToFit="1"/>
    </xf>
    <xf numFmtId="0" fontId="13" fillId="0" borderId="0" xfId="0" applyFont="1" applyBorder="1" applyAlignment="1">
      <alignment vertical="center" justifyLastLine="1"/>
    </xf>
    <xf numFmtId="0" fontId="4" fillId="0" borderId="0" xfId="0" applyFont="1" applyBorder="1" applyAlignment="1">
      <alignment vertical="center" wrapText="1"/>
    </xf>
    <xf numFmtId="0" fontId="82" fillId="0" borderId="0" xfId="0" applyFont="1" applyFill="1" applyBorder="1" applyAlignment="1">
      <alignment vertical="center"/>
    </xf>
    <xf numFmtId="49" fontId="82" fillId="0" borderId="0" xfId="3" applyNumberFormat="1" applyFont="1" applyFill="1" applyBorder="1" applyAlignment="1">
      <alignment vertical="center"/>
    </xf>
    <xf numFmtId="0" fontId="24" fillId="3" borderId="33" xfId="0" applyFont="1" applyFill="1" applyBorder="1" applyAlignment="1" applyProtection="1">
      <alignment horizontal="center" vertical="center" shrinkToFit="1"/>
    </xf>
    <xf numFmtId="0" fontId="0" fillId="0" borderId="0" xfId="0" applyBorder="1"/>
    <xf numFmtId="0" fontId="99" fillId="0" borderId="0" xfId="0" applyFont="1"/>
    <xf numFmtId="0" fontId="99" fillId="0" borderId="0" xfId="0" applyFont="1" applyFill="1" applyBorder="1"/>
    <xf numFmtId="0" fontId="100" fillId="0" borderId="0" xfId="0" applyFont="1" applyFill="1" applyBorder="1"/>
    <xf numFmtId="0" fontId="100" fillId="0" borderId="0" xfId="0" applyFont="1" applyFill="1" applyBorder="1" applyAlignment="1">
      <alignment horizontal="right"/>
    </xf>
    <xf numFmtId="0" fontId="100" fillId="0" borderId="0" xfId="0" applyFont="1"/>
    <xf numFmtId="0" fontId="100" fillId="0" borderId="0" xfId="0" applyFont="1" applyFill="1"/>
    <xf numFmtId="20" fontId="100" fillId="0" borderId="0" xfId="0" quotePrefix="1" applyNumberFormat="1" applyFont="1"/>
    <xf numFmtId="0" fontId="100" fillId="8" borderId="0" xfId="0" applyFont="1" applyFill="1" applyBorder="1"/>
    <xf numFmtId="0" fontId="100" fillId="0" borderId="0" xfId="0" applyFont="1" applyFill="1" applyBorder="1" applyAlignment="1"/>
    <xf numFmtId="0" fontId="101" fillId="0" borderId="0" xfId="0" applyFont="1" applyFill="1" applyBorder="1" applyAlignment="1"/>
    <xf numFmtId="0" fontId="100" fillId="8" borderId="0" xfId="0" applyFont="1" applyFill="1" applyBorder="1" applyAlignment="1"/>
    <xf numFmtId="177" fontId="24" fillId="0" borderId="0" xfId="0" applyNumberFormat="1" applyFont="1" applyBorder="1" applyAlignment="1" applyProtection="1">
      <alignment vertical="center"/>
    </xf>
    <xf numFmtId="0" fontId="25" fillId="0" borderId="0" xfId="0" applyFont="1" applyBorder="1" applyAlignment="1" applyProtection="1">
      <alignment horizontal="center" vertical="center"/>
    </xf>
    <xf numFmtId="177" fontId="25" fillId="0" borderId="0" xfId="0" applyNumberFormat="1" applyFont="1" applyBorder="1" applyAlignment="1" applyProtection="1">
      <alignment vertical="center"/>
    </xf>
    <xf numFmtId="0" fontId="100" fillId="0" borderId="336" xfId="0" applyFont="1" applyFill="1" applyBorder="1"/>
    <xf numFmtId="0" fontId="100" fillId="0" borderId="0" xfId="0" applyFont="1" applyBorder="1"/>
    <xf numFmtId="0" fontId="100" fillId="0" borderId="0" xfId="0" applyFont="1" applyBorder="1" applyAlignment="1">
      <alignment horizontal="right"/>
    </xf>
    <xf numFmtId="0" fontId="99" fillId="0" borderId="0" xfId="0" applyFont="1" applyBorder="1"/>
    <xf numFmtId="20" fontId="100" fillId="0" borderId="0" xfId="0" quotePrefix="1" applyNumberFormat="1" applyFont="1" applyBorder="1"/>
    <xf numFmtId="0" fontId="100" fillId="0" borderId="334" xfId="0" applyFont="1" applyFill="1" applyBorder="1"/>
    <xf numFmtId="0" fontId="100" fillId="0" borderId="333" xfId="0" applyFont="1" applyFill="1" applyBorder="1" applyAlignment="1">
      <alignment horizontal="right"/>
    </xf>
    <xf numFmtId="20" fontId="100" fillId="0" borderId="333" xfId="0" quotePrefix="1" applyNumberFormat="1" applyFont="1" applyBorder="1"/>
    <xf numFmtId="0" fontId="101" fillId="8" borderId="333" xfId="0" applyFont="1" applyFill="1" applyBorder="1"/>
    <xf numFmtId="0" fontId="100" fillId="8" borderId="333" xfId="0" applyFont="1" applyFill="1" applyBorder="1"/>
    <xf numFmtId="20" fontId="100" fillId="0" borderId="333" xfId="0" quotePrefix="1" applyNumberFormat="1" applyFont="1" applyFill="1" applyBorder="1"/>
    <xf numFmtId="0" fontId="100" fillId="0" borderId="333" xfId="0" applyFont="1" applyFill="1" applyBorder="1"/>
    <xf numFmtId="0" fontId="100" fillId="0" borderId="336" xfId="0" applyFont="1" applyFill="1" applyBorder="1" applyAlignment="1"/>
    <xf numFmtId="0" fontId="99" fillId="0" borderId="0" xfId="0" applyFont="1" applyBorder="1" applyAlignment="1"/>
    <xf numFmtId="20" fontId="100" fillId="0" borderId="0" xfId="0" quotePrefix="1" applyNumberFormat="1" applyFont="1" applyFill="1" applyBorder="1" applyAlignment="1"/>
    <xf numFmtId="0" fontId="100" fillId="0" borderId="334" xfId="0" applyFont="1" applyFill="1" applyBorder="1" applyAlignment="1"/>
    <xf numFmtId="20" fontId="100" fillId="0" borderId="333" xfId="0" quotePrefix="1" applyNumberFormat="1" applyFont="1" applyFill="1" applyBorder="1" applyAlignment="1"/>
    <xf numFmtId="0" fontId="100" fillId="8" borderId="333" xfId="0" applyFont="1" applyFill="1" applyBorder="1" applyAlignment="1"/>
    <xf numFmtId="0" fontId="100" fillId="0" borderId="333" xfId="0" applyFont="1" applyBorder="1"/>
    <xf numFmtId="0" fontId="99" fillId="0" borderId="333" xfId="0" applyFont="1" applyBorder="1"/>
    <xf numFmtId="0" fontId="99" fillId="0" borderId="333" xfId="0" applyFont="1" applyFill="1" applyBorder="1"/>
    <xf numFmtId="0" fontId="25" fillId="0" borderId="337" xfId="0" applyFont="1" applyBorder="1" applyAlignment="1" applyProtection="1">
      <alignment vertical="center"/>
    </xf>
    <xf numFmtId="0" fontId="99" fillId="0" borderId="337" xfId="0" applyFont="1" applyBorder="1"/>
    <xf numFmtId="0" fontId="99" fillId="0" borderId="335" xfId="0" applyFont="1" applyBorder="1"/>
    <xf numFmtId="0" fontId="25" fillId="0" borderId="335" xfId="0" applyFont="1" applyBorder="1" applyAlignment="1" applyProtection="1">
      <alignment vertical="center"/>
    </xf>
    <xf numFmtId="0" fontId="100" fillId="0" borderId="337" xfId="0" applyFont="1" applyFill="1" applyBorder="1" applyAlignment="1"/>
    <xf numFmtId="0" fontId="100" fillId="0" borderId="335" xfId="0" applyFont="1" applyFill="1" applyBorder="1" applyAlignment="1"/>
    <xf numFmtId="0" fontId="97" fillId="13" borderId="339" xfId="0" applyFont="1" applyFill="1" applyBorder="1"/>
    <xf numFmtId="0" fontId="99" fillId="13" borderId="338" xfId="0" applyFont="1" applyFill="1" applyBorder="1"/>
    <xf numFmtId="0" fontId="25" fillId="13" borderId="340" xfId="0" applyFont="1" applyFill="1" applyBorder="1" applyAlignment="1" applyProtection="1">
      <alignment vertical="center"/>
    </xf>
    <xf numFmtId="0" fontId="100" fillId="13" borderId="338" xfId="0" applyFont="1" applyFill="1" applyBorder="1"/>
    <xf numFmtId="0" fontId="103" fillId="0" borderId="0" xfId="0" applyFont="1"/>
    <xf numFmtId="0" fontId="25" fillId="3" borderId="340" xfId="0" applyFont="1" applyFill="1" applyBorder="1" applyAlignment="1" applyProtection="1">
      <alignment horizontal="center" vertical="center"/>
    </xf>
    <xf numFmtId="0" fontId="25" fillId="14" borderId="340" xfId="0" applyFont="1" applyFill="1" applyBorder="1" applyAlignment="1" applyProtection="1">
      <alignment horizontal="center" vertical="center"/>
    </xf>
    <xf numFmtId="0" fontId="25" fillId="0" borderId="340" xfId="0" applyFont="1" applyBorder="1" applyAlignment="1" applyProtection="1">
      <alignment vertical="center"/>
    </xf>
    <xf numFmtId="0" fontId="5" fillId="0" borderId="340" xfId="0" applyFont="1" applyBorder="1" applyAlignment="1">
      <alignment vertical="center"/>
    </xf>
    <xf numFmtId="0" fontId="5" fillId="8" borderId="340" xfId="0" applyFont="1" applyFill="1" applyBorder="1" applyAlignment="1">
      <alignment vertical="center"/>
    </xf>
    <xf numFmtId="0" fontId="25" fillId="0" borderId="341" xfId="0" applyFont="1" applyBorder="1" applyAlignment="1" applyProtection="1">
      <alignment vertical="center"/>
    </xf>
    <xf numFmtId="0" fontId="43" fillId="0" borderId="0" xfId="3" applyFont="1" applyFill="1" applyBorder="1" applyAlignment="1">
      <alignment vertical="center"/>
    </xf>
    <xf numFmtId="0" fontId="7" fillId="0" borderId="0" xfId="0" applyFont="1" applyAlignment="1">
      <alignment vertical="center"/>
    </xf>
    <xf numFmtId="0" fontId="6" fillId="0" borderId="0" xfId="0" applyFont="1" applyBorder="1" applyAlignment="1">
      <alignment vertical="center"/>
    </xf>
    <xf numFmtId="0" fontId="6" fillId="0" borderId="0" xfId="0" applyFont="1" applyAlignment="1">
      <alignment vertical="center"/>
    </xf>
    <xf numFmtId="0" fontId="23" fillId="0" borderId="0" xfId="2" applyFont="1" applyFill="1" applyAlignment="1">
      <alignment vertical="center"/>
    </xf>
    <xf numFmtId="0" fontId="105" fillId="0" borderId="0" xfId="0" applyFont="1" applyFill="1" applyAlignment="1">
      <alignment vertical="center"/>
    </xf>
    <xf numFmtId="0" fontId="105" fillId="10" borderId="0" xfId="2" applyFont="1" applyFill="1" applyBorder="1" applyAlignment="1">
      <alignment horizontal="center" vertical="center"/>
    </xf>
    <xf numFmtId="0" fontId="106" fillId="0" borderId="0" xfId="2" applyFont="1" applyFill="1" applyBorder="1" applyAlignment="1" applyProtection="1">
      <alignment vertical="center"/>
    </xf>
    <xf numFmtId="0" fontId="106" fillId="0" borderId="0" xfId="2" applyFont="1" applyFill="1" applyBorder="1" applyAlignment="1" applyProtection="1">
      <alignment horizontal="center" vertical="center"/>
    </xf>
    <xf numFmtId="0" fontId="105" fillId="0" borderId="0" xfId="2" applyFont="1" applyFill="1" applyAlignment="1">
      <alignment vertical="center"/>
    </xf>
    <xf numFmtId="0" fontId="105" fillId="0" borderId="0" xfId="0" applyFont="1" applyFill="1" applyBorder="1" applyAlignment="1">
      <alignment horizontal="center" vertical="center"/>
    </xf>
    <xf numFmtId="0" fontId="106" fillId="0" borderId="0" xfId="0" applyFont="1" applyFill="1" applyBorder="1" applyAlignment="1">
      <alignment vertical="center"/>
    </xf>
    <xf numFmtId="0" fontId="106" fillId="0" borderId="0" xfId="2" applyNumberFormat="1" applyFont="1" applyFill="1" applyBorder="1" applyAlignment="1" applyProtection="1">
      <alignment horizontal="center" vertical="center"/>
    </xf>
    <xf numFmtId="0" fontId="108" fillId="0" borderId="0" xfId="2" applyFont="1" applyFill="1" applyBorder="1" applyAlignment="1" applyProtection="1"/>
    <xf numFmtId="0" fontId="109" fillId="0" borderId="0" xfId="2" applyFont="1" applyFill="1" applyBorder="1" applyAlignment="1" applyProtection="1">
      <alignment vertical="center"/>
    </xf>
    <xf numFmtId="0" fontId="105" fillId="0" borderId="0" xfId="2" applyFont="1" applyFill="1" applyAlignment="1" applyProtection="1">
      <alignment vertical="center"/>
    </xf>
    <xf numFmtId="0" fontId="110" fillId="0" borderId="0" xfId="2" applyFont="1" applyFill="1" applyBorder="1" applyAlignment="1">
      <alignment vertical="center"/>
    </xf>
    <xf numFmtId="0" fontId="105" fillId="0" borderId="0" xfId="2" applyFont="1" applyFill="1" applyBorder="1" applyAlignment="1">
      <alignment horizontal="center" vertical="center"/>
    </xf>
    <xf numFmtId="0" fontId="106" fillId="0" borderId="0" xfId="2" applyFont="1" applyFill="1" applyBorder="1" applyAlignment="1">
      <alignment horizontal="left" vertical="center"/>
    </xf>
    <xf numFmtId="0" fontId="106" fillId="0" borderId="0" xfId="2" applyFont="1" applyFill="1" applyBorder="1" applyAlignment="1" applyProtection="1">
      <alignment horizontal="left" vertical="center"/>
    </xf>
    <xf numFmtId="0" fontId="106" fillId="0" borderId="0" xfId="2" applyFont="1" applyFill="1" applyBorder="1" applyAlignment="1">
      <alignment vertical="center"/>
    </xf>
    <xf numFmtId="177" fontId="25" fillId="0" borderId="346" xfId="0" applyNumberFormat="1" applyFont="1" applyFill="1" applyBorder="1" applyAlignment="1" applyProtection="1">
      <alignment vertical="center"/>
    </xf>
    <xf numFmtId="0" fontId="6" fillId="0" borderId="0" xfId="0" applyFont="1" applyBorder="1" applyAlignment="1">
      <alignment vertical="center"/>
    </xf>
    <xf numFmtId="0" fontId="34" fillId="0" borderId="0" xfId="0" applyFont="1" applyFill="1" applyBorder="1" applyAlignment="1">
      <alignment vertical="center"/>
    </xf>
    <xf numFmtId="0" fontId="6" fillId="0" borderId="343" xfId="0" applyFont="1" applyBorder="1" applyAlignment="1">
      <alignment vertical="center"/>
    </xf>
    <xf numFmtId="0" fontId="6" fillId="0" borderId="342" xfId="0" applyFont="1" applyBorder="1" applyAlignment="1">
      <alignment vertical="center"/>
    </xf>
    <xf numFmtId="0" fontId="6" fillId="0" borderId="344" xfId="0" applyFont="1" applyBorder="1" applyAlignment="1">
      <alignment vertical="center"/>
    </xf>
    <xf numFmtId="0" fontId="6" fillId="0" borderId="336" xfId="0" applyFont="1" applyBorder="1" applyAlignment="1">
      <alignment vertical="center"/>
    </xf>
    <xf numFmtId="0" fontId="6" fillId="0" borderId="347" xfId="0" applyFont="1" applyBorder="1" applyAlignment="1">
      <alignment vertical="center"/>
    </xf>
    <xf numFmtId="0" fontId="6" fillId="0" borderId="334" xfId="0" applyFont="1" applyBorder="1" applyAlignment="1">
      <alignment vertical="center"/>
    </xf>
    <xf numFmtId="0" fontId="6" fillId="0" borderId="333" xfId="0" applyFont="1" applyBorder="1" applyAlignment="1">
      <alignment vertical="center"/>
    </xf>
    <xf numFmtId="0" fontId="6" fillId="0" borderId="345" xfId="0" applyFont="1" applyBorder="1" applyAlignment="1">
      <alignment vertical="center"/>
    </xf>
    <xf numFmtId="0" fontId="5" fillId="8" borderId="358" xfId="0" applyFont="1" applyFill="1" applyBorder="1" applyAlignment="1">
      <alignment horizontal="center" vertical="center"/>
    </xf>
    <xf numFmtId="0" fontId="5" fillId="0" borderId="358" xfId="0" applyFont="1" applyFill="1" applyBorder="1" applyAlignment="1">
      <alignment horizontal="center" vertical="center"/>
    </xf>
    <xf numFmtId="0" fontId="5" fillId="0" borderId="358" xfId="0" applyFont="1" applyFill="1" applyBorder="1" applyAlignment="1">
      <alignment vertical="center"/>
    </xf>
    <xf numFmtId="0" fontId="5" fillId="0" borderId="358" xfId="0" applyFont="1" applyBorder="1" applyAlignment="1">
      <alignment horizontal="center" vertical="center"/>
    </xf>
    <xf numFmtId="0" fontId="106" fillId="0" borderId="0" xfId="0" applyFont="1" applyFill="1" applyBorder="1" applyAlignment="1" applyProtection="1">
      <alignment horizontal="center" vertical="center"/>
    </xf>
    <xf numFmtId="0" fontId="106" fillId="0" borderId="0" xfId="0" applyFont="1" applyFill="1" applyBorder="1" applyAlignment="1" applyProtection="1">
      <alignment vertical="center"/>
    </xf>
    <xf numFmtId="0" fontId="70" fillId="9" borderId="251" xfId="0" applyFont="1" applyFill="1" applyBorder="1"/>
    <xf numFmtId="0" fontId="6" fillId="0" borderId="0" xfId="0" applyFont="1" applyBorder="1" applyAlignment="1">
      <alignment horizontal="center" vertical="center"/>
    </xf>
    <xf numFmtId="0" fontId="6" fillId="0" borderId="0" xfId="0" applyFont="1" applyAlignment="1">
      <alignment vertical="center"/>
    </xf>
    <xf numFmtId="0" fontId="6" fillId="0" borderId="0" xfId="0" applyFont="1" applyBorder="1" applyAlignment="1">
      <alignment vertical="center"/>
    </xf>
    <xf numFmtId="0" fontId="6" fillId="0" borderId="0" xfId="0" applyFont="1" applyAlignment="1">
      <alignment vertical="center" shrinkToFit="1"/>
    </xf>
    <xf numFmtId="0" fontId="3" fillId="0" borderId="0" xfId="0" applyFont="1" applyAlignment="1">
      <alignment shrinkToFit="1"/>
    </xf>
    <xf numFmtId="0" fontId="0" fillId="0" borderId="0" xfId="0" applyBorder="1"/>
    <xf numFmtId="0" fontId="3" fillId="0" borderId="0" xfId="0" applyFont="1" applyBorder="1" applyAlignment="1">
      <alignment shrinkToFit="1"/>
    </xf>
    <xf numFmtId="0" fontId="8" fillId="0" borderId="0" xfId="0" applyFont="1" applyBorder="1" applyAlignment="1">
      <alignment vertical="center"/>
    </xf>
    <xf numFmtId="0" fontId="19" fillId="0" borderId="0" xfId="0" applyNumberFormat="1" applyFont="1" applyBorder="1" applyAlignment="1">
      <alignment vertical="center"/>
    </xf>
    <xf numFmtId="0" fontId="6" fillId="0" borderId="32" xfId="0" applyFont="1" applyBorder="1" applyAlignment="1">
      <alignment horizontal="center" vertical="center"/>
    </xf>
    <xf numFmtId="0" fontId="19" fillId="0" borderId="0" xfId="0" applyNumberFormat="1" applyFont="1" applyBorder="1" applyAlignment="1" applyProtection="1">
      <alignment vertical="center"/>
      <protection locked="0"/>
    </xf>
    <xf numFmtId="0" fontId="73" fillId="0" borderId="101" xfId="2" applyBorder="1" applyAlignment="1">
      <alignment vertical="center"/>
    </xf>
    <xf numFmtId="186" fontId="77" fillId="0" borderId="0" xfId="2" applyNumberFormat="1" applyFont="1" applyBorder="1" applyAlignment="1">
      <alignment vertical="center"/>
    </xf>
    <xf numFmtId="0" fontId="75" fillId="0" borderId="359" xfId="2" applyFont="1" applyBorder="1" applyAlignment="1">
      <alignment vertical="center"/>
    </xf>
    <xf numFmtId="186" fontId="77" fillId="0" borderId="359" xfId="2" applyNumberFormat="1" applyFont="1" applyBorder="1" applyAlignment="1">
      <alignment vertical="center"/>
    </xf>
    <xf numFmtId="0" fontId="74" fillId="0" borderId="359" xfId="2" applyFont="1" applyBorder="1">
      <alignment vertical="center"/>
    </xf>
    <xf numFmtId="0" fontId="75" fillId="0" borderId="0" xfId="2" applyFont="1" applyBorder="1" applyAlignment="1">
      <alignment vertical="top" wrapText="1"/>
    </xf>
    <xf numFmtId="0" fontId="73" fillId="0" borderId="373" xfId="2" applyBorder="1" applyAlignment="1">
      <alignment vertical="center"/>
    </xf>
    <xf numFmtId="0" fontId="74" fillId="0" borderId="113" xfId="2" applyFont="1" applyBorder="1">
      <alignment vertical="center"/>
    </xf>
    <xf numFmtId="0" fontId="73" fillId="0" borderId="373" xfId="2" applyBorder="1" applyAlignment="1">
      <alignment horizontal="center" vertical="center"/>
    </xf>
    <xf numFmtId="0" fontId="5" fillId="0" borderId="0" xfId="0" applyFont="1" applyAlignment="1">
      <alignment vertical="top" wrapText="1"/>
    </xf>
    <xf numFmtId="0" fontId="70" fillId="9" borderId="0" xfId="0" applyFont="1" applyFill="1" applyBorder="1"/>
    <xf numFmtId="0" fontId="70" fillId="9" borderId="271" xfId="0" applyFont="1" applyFill="1" applyBorder="1"/>
    <xf numFmtId="0" fontId="70" fillId="10" borderId="281" xfId="0" applyFont="1" applyFill="1" applyBorder="1" applyAlignment="1">
      <alignment vertical="center"/>
    </xf>
    <xf numFmtId="0" fontId="0" fillId="10" borderId="290" xfId="0" applyFill="1" applyBorder="1"/>
    <xf numFmtId="0" fontId="70" fillId="10" borderId="369" xfId="0" applyFont="1" applyFill="1" applyBorder="1" applyAlignment="1">
      <alignment vertical="center"/>
    </xf>
    <xf numFmtId="0" fontId="0" fillId="10" borderId="376" xfId="0" applyFill="1" applyBorder="1"/>
    <xf numFmtId="0" fontId="70" fillId="10" borderId="375" xfId="0" applyFont="1" applyFill="1" applyBorder="1" applyAlignment="1">
      <alignment vertical="center"/>
    </xf>
    <xf numFmtId="49" fontId="43" fillId="0" borderId="56" xfId="3" applyNumberFormat="1" applyFont="1" applyFill="1" applyBorder="1" applyAlignment="1">
      <alignment vertical="center"/>
    </xf>
    <xf numFmtId="0" fontId="54" fillId="0" borderId="72" xfId="3" applyFont="1" applyFill="1" applyBorder="1" applyAlignment="1">
      <alignment vertical="center"/>
    </xf>
    <xf numFmtId="0" fontId="43" fillId="0" borderId="0" xfId="0" applyFont="1" applyAlignment="1">
      <alignment vertical="center"/>
    </xf>
    <xf numFmtId="0" fontId="43" fillId="0" borderId="58" xfId="0" applyFont="1" applyBorder="1" applyAlignment="1">
      <alignment vertical="center"/>
    </xf>
    <xf numFmtId="0" fontId="43" fillId="0" borderId="0" xfId="3" applyFont="1" applyAlignment="1">
      <alignment vertical="center"/>
    </xf>
    <xf numFmtId="0" fontId="43" fillId="0" borderId="59" xfId="3" applyFont="1" applyBorder="1" applyAlignment="1">
      <alignment vertical="center"/>
    </xf>
    <xf numFmtId="0" fontId="47" fillId="0" borderId="0" xfId="3" applyFont="1" applyAlignment="1">
      <alignment vertical="center"/>
    </xf>
    <xf numFmtId="0" fontId="77" fillId="0" borderId="0" xfId="2" applyFont="1" applyBorder="1" applyAlignment="1">
      <alignment horizontal="center" vertical="center"/>
    </xf>
    <xf numFmtId="0" fontId="77" fillId="0" borderId="101" xfId="2" applyFont="1" applyBorder="1" applyAlignment="1">
      <alignment horizontal="center" vertical="center"/>
    </xf>
    <xf numFmtId="0" fontId="77" fillId="0" borderId="373" xfId="2" applyFont="1" applyBorder="1" applyAlignment="1">
      <alignment vertical="center"/>
    </xf>
    <xf numFmtId="0" fontId="77" fillId="0" borderId="363" xfId="2" applyFont="1" applyBorder="1" applyAlignment="1">
      <alignment vertical="center"/>
    </xf>
    <xf numFmtId="0" fontId="77" fillId="0" borderId="364" xfId="2" applyFont="1" applyBorder="1" applyAlignment="1">
      <alignment vertical="center"/>
    </xf>
    <xf numFmtId="0" fontId="77" fillId="0" borderId="101" xfId="2" applyFont="1" applyBorder="1">
      <alignment vertical="center"/>
    </xf>
    <xf numFmtId="0" fontId="77" fillId="0" borderId="0" xfId="2" applyFont="1" applyBorder="1">
      <alignment vertical="center"/>
    </xf>
    <xf numFmtId="0" fontId="77" fillId="0" borderId="360" xfId="2" applyFont="1" applyBorder="1">
      <alignment vertical="center"/>
    </xf>
    <xf numFmtId="0" fontId="77" fillId="0" borderId="373" xfId="2" applyFont="1" applyBorder="1">
      <alignment vertical="center"/>
    </xf>
    <xf numFmtId="0" fontId="77" fillId="0" borderId="363" xfId="2" applyFont="1" applyBorder="1">
      <alignment vertical="center"/>
    </xf>
    <xf numFmtId="0" fontId="77" fillId="0" borderId="364" xfId="2" applyFont="1" applyBorder="1">
      <alignment vertical="center"/>
    </xf>
    <xf numFmtId="0" fontId="77" fillId="0" borderId="101" xfId="2" applyFont="1" applyBorder="1" applyAlignment="1">
      <alignment vertical="center"/>
    </xf>
    <xf numFmtId="0" fontId="77" fillId="0" borderId="0" xfId="2" applyFont="1" applyBorder="1" applyAlignment="1">
      <alignment vertical="center"/>
    </xf>
    <xf numFmtId="0" fontId="77" fillId="0" borderId="360" xfId="2" applyFont="1" applyBorder="1" applyAlignment="1">
      <alignment vertical="center"/>
    </xf>
    <xf numFmtId="0" fontId="77" fillId="0" borderId="360" xfId="2" applyFont="1" applyBorder="1" applyAlignment="1">
      <alignment horizontal="center" vertical="center"/>
    </xf>
    <xf numFmtId="0" fontId="0" fillId="0" borderId="0" xfId="0" applyAlignment="1">
      <alignment vertical="center"/>
    </xf>
    <xf numFmtId="0" fontId="0" fillId="0" borderId="0" xfId="0"/>
    <xf numFmtId="192" fontId="0" fillId="0" borderId="0" xfId="0" applyNumberFormat="1" applyAlignment="1">
      <alignment vertical="center"/>
    </xf>
    <xf numFmtId="0" fontId="118" fillId="0" borderId="0" xfId="0" applyFont="1"/>
    <xf numFmtId="0" fontId="118" fillId="0" borderId="0" xfId="0" applyFont="1" applyFill="1" applyAlignment="1">
      <alignment wrapText="1"/>
    </xf>
    <xf numFmtId="0" fontId="44" fillId="0" borderId="0" xfId="3" applyFont="1" applyBorder="1" applyAlignment="1">
      <alignment horizontal="center" vertical="center"/>
    </xf>
    <xf numFmtId="0" fontId="52" fillId="0" borderId="0" xfId="3" applyFont="1" applyFill="1" applyBorder="1" applyAlignment="1">
      <alignment horizontal="center" vertical="center"/>
    </xf>
    <xf numFmtId="0" fontId="53" fillId="0" borderId="0" xfId="3" applyFont="1" applyBorder="1" applyAlignment="1">
      <alignment horizontal="center" vertical="center"/>
    </xf>
    <xf numFmtId="0" fontId="81" fillId="0" borderId="0" xfId="3" applyFont="1" applyFill="1" applyBorder="1" applyAlignment="1">
      <alignment horizontal="left" vertical="center"/>
    </xf>
    <xf numFmtId="0" fontId="77" fillId="0" borderId="0" xfId="2" applyFont="1" applyAlignment="1">
      <alignment horizontal="center" vertical="center"/>
    </xf>
    <xf numFmtId="0" fontId="77" fillId="0" borderId="96" xfId="2" applyFont="1" applyBorder="1" applyAlignment="1">
      <alignment horizontal="center" vertical="center"/>
    </xf>
    <xf numFmtId="0" fontId="77" fillId="0" borderId="116" xfId="2" applyFont="1" applyBorder="1" applyAlignment="1">
      <alignment horizontal="center" vertical="center"/>
    </xf>
    <xf numFmtId="0" fontId="77" fillId="0" borderId="117" xfId="2" applyFont="1" applyBorder="1" applyAlignment="1">
      <alignment horizontal="center" vertical="center"/>
    </xf>
    <xf numFmtId="0" fontId="77" fillId="0" borderId="110" xfId="2" applyFont="1" applyBorder="1" applyAlignment="1">
      <alignment horizontal="center" vertical="center"/>
    </xf>
    <xf numFmtId="0" fontId="77" fillId="0" borderId="109" xfId="2" applyFont="1" applyBorder="1" applyAlignment="1">
      <alignment horizontal="center" vertical="center"/>
    </xf>
    <xf numFmtId="0" fontId="77" fillId="0" borderId="112" xfId="2" applyFont="1" applyBorder="1" applyAlignment="1">
      <alignment horizontal="center" vertical="center"/>
    </xf>
    <xf numFmtId="0" fontId="77" fillId="0" borderId="7" xfId="2" applyFont="1" applyBorder="1" applyAlignment="1">
      <alignment horizontal="center" vertical="center"/>
    </xf>
    <xf numFmtId="0" fontId="77" fillId="0" borderId="2" xfId="2" applyFont="1" applyBorder="1" applyAlignment="1">
      <alignment horizontal="center" vertical="center"/>
    </xf>
    <xf numFmtId="0" fontId="77" fillId="0" borderId="103" xfId="2" applyFont="1" applyBorder="1" applyAlignment="1">
      <alignment horizontal="center" vertical="center"/>
    </xf>
    <xf numFmtId="0" fontId="77" fillId="0" borderId="95" xfId="2" applyFont="1" applyBorder="1" applyAlignment="1">
      <alignment horizontal="center" vertical="center"/>
    </xf>
    <xf numFmtId="0" fontId="75" fillId="0" borderId="106" xfId="2" applyFont="1" applyBorder="1" applyAlignment="1">
      <alignment horizontal="right" vertical="center"/>
    </xf>
    <xf numFmtId="0" fontId="0" fillId="0" borderId="106" xfId="0" applyBorder="1" applyAlignment="1">
      <alignment horizontal="right" vertical="center"/>
    </xf>
    <xf numFmtId="0" fontId="0" fillId="0" borderId="96" xfId="0" applyBorder="1" applyAlignment="1">
      <alignment horizontal="right" vertical="center"/>
    </xf>
    <xf numFmtId="177" fontId="77" fillId="9" borderId="105" xfId="2" applyNumberFormat="1" applyFont="1" applyFill="1" applyBorder="1" applyAlignment="1" applyProtection="1">
      <alignment vertical="center"/>
      <protection locked="0"/>
    </xf>
    <xf numFmtId="177" fontId="77" fillId="9" borderId="106" xfId="2" applyNumberFormat="1" applyFont="1" applyFill="1" applyBorder="1" applyAlignment="1" applyProtection="1">
      <alignment vertical="center"/>
      <protection locked="0"/>
    </xf>
    <xf numFmtId="177" fontId="77" fillId="9" borderId="100" xfId="2" applyNumberFormat="1" applyFont="1" applyFill="1" applyBorder="1" applyAlignment="1" applyProtection="1">
      <alignment vertical="center"/>
      <protection locked="0"/>
    </xf>
    <xf numFmtId="177" fontId="77" fillId="9" borderId="97" xfId="2" applyNumberFormat="1" applyFont="1" applyFill="1" applyBorder="1" applyAlignment="1" applyProtection="1">
      <alignment vertical="center"/>
      <protection locked="0"/>
    </xf>
    <xf numFmtId="177" fontId="77" fillId="9" borderId="96" xfId="2" applyNumberFormat="1" applyFont="1" applyFill="1" applyBorder="1" applyAlignment="1" applyProtection="1">
      <alignment vertical="center"/>
      <protection locked="0"/>
    </xf>
    <xf numFmtId="177" fontId="77" fillId="9" borderId="104" xfId="2" applyNumberFormat="1" applyFont="1" applyFill="1" applyBorder="1" applyAlignment="1" applyProtection="1">
      <alignment vertical="center"/>
      <protection locked="0"/>
    </xf>
    <xf numFmtId="0" fontId="75" fillId="0" borderId="0" xfId="2" applyFont="1" applyAlignment="1">
      <alignment horizontal="right" vertical="center" wrapText="1"/>
    </xf>
    <xf numFmtId="0" fontId="0" fillId="0" borderId="0" xfId="0" applyAlignment="1">
      <alignment horizontal="right" vertical="center" wrapText="1"/>
    </xf>
    <xf numFmtId="0" fontId="5" fillId="0" borderId="0" xfId="0" applyFont="1" applyAlignment="1">
      <alignment horizontal="distributed" vertical="center"/>
    </xf>
    <xf numFmtId="177" fontId="77" fillId="0" borderId="99" xfId="2" applyNumberFormat="1" applyFont="1" applyBorder="1" applyAlignment="1">
      <alignment vertical="center"/>
    </xf>
    <xf numFmtId="177" fontId="77" fillId="0" borderId="106" xfId="2" applyNumberFormat="1" applyFont="1" applyBorder="1" applyAlignment="1">
      <alignment vertical="center"/>
    </xf>
    <xf numFmtId="177" fontId="77" fillId="0" borderId="100" xfId="2" applyNumberFormat="1" applyFont="1" applyBorder="1" applyAlignment="1">
      <alignment vertical="center"/>
    </xf>
    <xf numFmtId="177" fontId="77" fillId="0" borderId="101" xfId="2" applyNumberFormat="1" applyFont="1" applyBorder="1" applyAlignment="1">
      <alignment vertical="center"/>
    </xf>
    <xf numFmtId="177" fontId="77" fillId="0" borderId="0" xfId="2" applyNumberFormat="1" applyFont="1" applyBorder="1" applyAlignment="1">
      <alignment vertical="center"/>
    </xf>
    <xf numFmtId="177" fontId="77" fillId="0" borderId="102" xfId="2" applyNumberFormat="1" applyFont="1" applyBorder="1" applyAlignment="1">
      <alignment vertical="center"/>
    </xf>
    <xf numFmtId="177" fontId="77" fillId="0" borderId="113" xfId="2" applyNumberFormat="1" applyFont="1" applyBorder="1" applyAlignment="1">
      <alignment vertical="center"/>
    </xf>
    <xf numFmtId="177" fontId="77" fillId="0" borderId="8" xfId="2" applyNumberFormat="1" applyFont="1" applyBorder="1" applyAlignment="1">
      <alignment vertical="center"/>
    </xf>
    <xf numFmtId="177" fontId="77" fillId="0" borderId="115" xfId="2" applyNumberFormat="1" applyFont="1" applyBorder="1" applyAlignment="1">
      <alignment vertical="center"/>
    </xf>
    <xf numFmtId="0" fontId="75" fillId="0" borderId="106" xfId="2" applyFont="1" applyBorder="1" applyAlignment="1">
      <alignment horizontal="center" vertical="center"/>
    </xf>
    <xf numFmtId="0" fontId="0" fillId="0" borderId="106" xfId="0" applyBorder="1" applyAlignment="1">
      <alignment horizontal="center" vertical="center"/>
    </xf>
    <xf numFmtId="0" fontId="0" fillId="0" borderId="96" xfId="0" applyBorder="1" applyAlignment="1">
      <alignment horizontal="center" vertical="center"/>
    </xf>
    <xf numFmtId="0" fontId="0" fillId="0" borderId="107" xfId="0" applyBorder="1" applyAlignment="1">
      <alignment horizontal="center" vertical="center"/>
    </xf>
    <xf numFmtId="0" fontId="0" fillId="0" borderId="95" xfId="0" applyBorder="1" applyAlignment="1">
      <alignment horizontal="center" vertical="center"/>
    </xf>
    <xf numFmtId="0" fontId="75" fillId="9" borderId="106" xfId="2" applyFont="1" applyFill="1" applyBorder="1" applyAlignment="1" applyProtection="1">
      <alignment horizontal="right" vertical="center"/>
      <protection locked="0"/>
    </xf>
    <xf numFmtId="0" fontId="0" fillId="9" borderId="106" xfId="0" applyFill="1" applyBorder="1" applyAlignment="1" applyProtection="1">
      <alignment horizontal="right" vertical="center"/>
      <protection locked="0"/>
    </xf>
    <xf numFmtId="0" fontId="0" fillId="9" borderId="96" xfId="0" applyFill="1" applyBorder="1" applyAlignment="1" applyProtection="1">
      <alignment horizontal="right" vertical="center"/>
      <protection locked="0"/>
    </xf>
    <xf numFmtId="177" fontId="77" fillId="9" borderId="99" xfId="2" applyNumberFormat="1" applyFont="1" applyFill="1" applyBorder="1" applyAlignment="1" applyProtection="1">
      <alignment vertical="center"/>
      <protection locked="0"/>
    </xf>
    <xf numFmtId="177" fontId="77" fillId="9" borderId="103" xfId="2" applyNumberFormat="1" applyFont="1" applyFill="1" applyBorder="1" applyAlignment="1" applyProtection="1">
      <alignment vertical="center"/>
      <protection locked="0"/>
    </xf>
    <xf numFmtId="0" fontId="75" fillId="0" borderId="105" xfId="2" applyFont="1" applyBorder="1" applyAlignment="1">
      <alignment horizontal="center" vertical="center"/>
    </xf>
    <xf numFmtId="0" fontId="0" fillId="0" borderId="97" xfId="0" applyBorder="1" applyAlignment="1">
      <alignment horizontal="center" vertical="center"/>
    </xf>
    <xf numFmtId="177" fontId="77" fillId="0" borderId="99" xfId="1" applyNumberFormat="1" applyFont="1" applyBorder="1" applyAlignment="1">
      <alignment vertical="center"/>
    </xf>
    <xf numFmtId="177" fontId="77" fillId="0" borderId="106" xfId="1" applyNumberFormat="1" applyFont="1" applyBorder="1" applyAlignment="1">
      <alignment vertical="center"/>
    </xf>
    <xf numFmtId="0" fontId="0" fillId="0" borderId="106" xfId="0" applyBorder="1" applyAlignment="1">
      <alignment vertical="center"/>
    </xf>
    <xf numFmtId="0" fontId="0" fillId="0" borderId="100" xfId="0" applyBorder="1" applyAlignment="1">
      <alignment vertical="center"/>
    </xf>
    <xf numFmtId="177" fontId="77" fillId="0" borderId="101" xfId="1" applyNumberFormat="1" applyFont="1" applyBorder="1" applyAlignment="1">
      <alignment vertical="center"/>
    </xf>
    <xf numFmtId="177" fontId="77" fillId="0" borderId="0" xfId="1" applyNumberFormat="1" applyFont="1" applyBorder="1" applyAlignment="1">
      <alignment vertical="center"/>
    </xf>
    <xf numFmtId="0" fontId="0" fillId="0" borderId="0" xfId="0" applyAlignment="1">
      <alignment vertical="center"/>
    </xf>
    <xf numFmtId="0" fontId="0" fillId="0" borderId="102" xfId="0" applyBorder="1" applyAlignment="1">
      <alignment vertical="center"/>
    </xf>
    <xf numFmtId="177" fontId="77" fillId="0" borderId="113" xfId="1" applyNumberFormat="1" applyFont="1" applyBorder="1" applyAlignment="1">
      <alignment vertical="center"/>
    </xf>
    <xf numFmtId="177" fontId="77" fillId="0" borderId="8" xfId="1" applyNumberFormat="1" applyFont="1" applyBorder="1" applyAlignment="1">
      <alignment vertical="center"/>
    </xf>
    <xf numFmtId="0" fontId="0" fillId="0" borderId="8" xfId="0" applyBorder="1" applyAlignment="1">
      <alignment vertical="center"/>
    </xf>
    <xf numFmtId="0" fontId="0" fillId="0" borderId="115" xfId="0" applyBorder="1" applyAlignment="1">
      <alignment vertical="center"/>
    </xf>
    <xf numFmtId="177" fontId="77" fillId="9" borderId="99" xfId="1" applyNumberFormat="1" applyFont="1" applyFill="1" applyBorder="1" applyAlignment="1" applyProtection="1">
      <alignment vertical="center"/>
      <protection locked="0"/>
    </xf>
    <xf numFmtId="177" fontId="77" fillId="9" borderId="106" xfId="1" applyNumberFormat="1" applyFont="1" applyFill="1" applyBorder="1" applyAlignment="1" applyProtection="1">
      <alignment vertical="center"/>
      <protection locked="0"/>
    </xf>
    <xf numFmtId="177" fontId="0" fillId="0" borderId="106" xfId="0" applyNumberFormat="1" applyBorder="1" applyAlignment="1" applyProtection="1">
      <alignment vertical="center"/>
      <protection locked="0"/>
    </xf>
    <xf numFmtId="177" fontId="0" fillId="0" borderId="100" xfId="0" applyNumberFormat="1" applyBorder="1" applyAlignment="1" applyProtection="1">
      <alignment vertical="center"/>
      <protection locked="0"/>
    </xf>
    <xf numFmtId="177" fontId="77" fillId="9" borderId="103" xfId="1" applyNumberFormat="1" applyFont="1" applyFill="1" applyBorder="1" applyAlignment="1" applyProtection="1">
      <alignment vertical="center"/>
      <protection locked="0"/>
    </xf>
    <xf numFmtId="177" fontId="77" fillId="9" borderId="96" xfId="1" applyNumberFormat="1" applyFont="1" applyFill="1" applyBorder="1" applyAlignment="1" applyProtection="1">
      <alignment vertical="center"/>
      <protection locked="0"/>
    </xf>
    <xf numFmtId="177" fontId="0" fillId="0" borderId="96" xfId="0" applyNumberFormat="1" applyBorder="1" applyAlignment="1" applyProtection="1">
      <alignment vertical="center"/>
      <protection locked="0"/>
    </xf>
    <xf numFmtId="177" fontId="0" fillId="0" borderId="104" xfId="0" applyNumberFormat="1" applyBorder="1" applyAlignment="1" applyProtection="1">
      <alignment vertical="center"/>
      <protection locked="0"/>
    </xf>
    <xf numFmtId="177" fontId="77" fillId="0" borderId="103" xfId="2" applyNumberFormat="1" applyFont="1" applyBorder="1" applyAlignment="1">
      <alignment vertical="center"/>
    </xf>
    <xf numFmtId="177" fontId="77" fillId="0" borderId="96" xfId="2" applyNumberFormat="1" applyFont="1" applyBorder="1" applyAlignment="1">
      <alignment vertical="center"/>
    </xf>
    <xf numFmtId="177" fontId="77" fillId="0" borderId="104" xfId="2" applyNumberFormat="1" applyFont="1" applyBorder="1" applyAlignment="1">
      <alignment vertical="center"/>
    </xf>
    <xf numFmtId="177" fontId="0" fillId="0" borderId="106" xfId="0" applyNumberFormat="1" applyBorder="1" applyAlignment="1">
      <alignment vertical="center"/>
    </xf>
    <xf numFmtId="177" fontId="0" fillId="0" borderId="107" xfId="0" applyNumberFormat="1" applyBorder="1" applyAlignment="1">
      <alignment vertical="center"/>
    </xf>
    <xf numFmtId="177" fontId="77" fillId="0" borderId="103" xfId="1" applyNumberFormat="1" applyFont="1" applyBorder="1" applyAlignment="1">
      <alignment vertical="center"/>
    </xf>
    <xf numFmtId="177" fontId="77" fillId="0" borderId="96" xfId="1" applyNumberFormat="1" applyFont="1" applyBorder="1" applyAlignment="1">
      <alignment vertical="center"/>
    </xf>
    <xf numFmtId="177" fontId="0" fillId="0" borderId="96" xfId="0" applyNumberFormat="1" applyBorder="1" applyAlignment="1">
      <alignment vertical="center"/>
    </xf>
    <xf numFmtId="177" fontId="0" fillId="0" borderId="95" xfId="0" applyNumberFormat="1" applyBorder="1" applyAlignment="1">
      <alignment vertical="center"/>
    </xf>
    <xf numFmtId="177" fontId="77" fillId="9" borderId="100" xfId="1" applyNumberFormat="1" applyFont="1" applyFill="1" applyBorder="1" applyAlignment="1" applyProtection="1">
      <alignment vertical="center"/>
      <protection locked="0"/>
    </xf>
    <xf numFmtId="177" fontId="77" fillId="9" borderId="104" xfId="1" applyNumberFormat="1" applyFont="1" applyFill="1" applyBorder="1" applyAlignment="1" applyProtection="1">
      <alignment vertical="center"/>
      <protection locked="0"/>
    </xf>
    <xf numFmtId="0" fontId="75" fillId="0" borderId="0" xfId="2" applyFont="1" applyAlignment="1">
      <alignment horizontal="distributed" vertical="center"/>
    </xf>
    <xf numFmtId="0" fontId="0" fillId="0" borderId="0" xfId="0" applyAlignment="1">
      <alignment horizontal="distributed" vertical="center"/>
    </xf>
    <xf numFmtId="0" fontId="77" fillId="0" borderId="105" xfId="2" applyFont="1" applyBorder="1" applyAlignment="1">
      <alignment horizontal="center" vertical="center"/>
    </xf>
    <xf numFmtId="0" fontId="77" fillId="0" borderId="106" xfId="2" applyFont="1" applyBorder="1" applyAlignment="1">
      <alignment horizontal="center" vertical="center"/>
    </xf>
    <xf numFmtId="0" fontId="77" fillId="0" borderId="100" xfId="2" applyFont="1" applyBorder="1" applyAlignment="1">
      <alignment horizontal="center" vertical="center"/>
    </xf>
    <xf numFmtId="0" fontId="77" fillId="0" borderId="97" xfId="2" applyFont="1" applyBorder="1" applyAlignment="1">
      <alignment horizontal="center" vertical="center"/>
    </xf>
    <xf numFmtId="0" fontId="77" fillId="0" borderId="104" xfId="2" applyFont="1" applyBorder="1" applyAlignment="1">
      <alignment horizontal="center" vertical="center"/>
    </xf>
    <xf numFmtId="0" fontId="75" fillId="0" borderId="118" xfId="2" applyFont="1" applyBorder="1" applyAlignment="1">
      <alignment horizontal="center" vertical="center"/>
    </xf>
    <xf numFmtId="0" fontId="75" fillId="0" borderId="119" xfId="2" applyFont="1" applyBorder="1" applyAlignment="1">
      <alignment horizontal="center" vertical="center"/>
    </xf>
    <xf numFmtId="0" fontId="75" fillId="0" borderId="120" xfId="2" applyFont="1" applyBorder="1" applyAlignment="1">
      <alignment horizontal="center" vertical="center"/>
    </xf>
    <xf numFmtId="0" fontId="75" fillId="0" borderId="121" xfId="2" applyFont="1" applyBorder="1" applyAlignment="1">
      <alignment horizontal="center" vertical="center"/>
    </xf>
    <xf numFmtId="0" fontId="75" fillId="0" borderId="122" xfId="2" applyFont="1" applyBorder="1" applyAlignment="1">
      <alignment horizontal="center" vertical="center"/>
    </xf>
    <xf numFmtId="0" fontId="75" fillId="0" borderId="123" xfId="2" applyFont="1" applyBorder="1" applyAlignment="1">
      <alignment horizontal="center" vertical="center"/>
    </xf>
    <xf numFmtId="177" fontId="77" fillId="0" borderId="105" xfId="2" applyNumberFormat="1" applyFont="1" applyBorder="1" applyAlignment="1">
      <alignment vertical="center"/>
    </xf>
    <xf numFmtId="177" fontId="77" fillId="0" borderId="3" xfId="2" applyNumberFormat="1" applyFont="1" applyBorder="1" applyAlignment="1">
      <alignment vertical="center"/>
    </xf>
    <xf numFmtId="177" fontId="77" fillId="0" borderId="5" xfId="2" applyNumberFormat="1" applyFont="1" applyBorder="1" applyAlignment="1">
      <alignment vertical="center"/>
    </xf>
    <xf numFmtId="0" fontId="75" fillId="0" borderId="0" xfId="2" applyFont="1" applyAlignment="1">
      <alignment horizontal="center" vertical="center" wrapText="1"/>
    </xf>
    <xf numFmtId="0" fontId="0" fillId="0" borderId="0" xfId="0" applyAlignment="1">
      <alignment horizontal="center" vertical="center"/>
    </xf>
    <xf numFmtId="0" fontId="77" fillId="0" borderId="99" xfId="2" applyFont="1" applyBorder="1" applyAlignment="1">
      <alignment horizontal="center" vertical="center"/>
    </xf>
    <xf numFmtId="0" fontId="78" fillId="9" borderId="99" xfId="2" applyFont="1" applyFill="1" applyBorder="1" applyAlignment="1" applyProtection="1">
      <alignment horizontal="center" vertical="center"/>
      <protection locked="0"/>
    </xf>
    <xf numFmtId="0" fontId="78" fillId="9" borderId="100" xfId="2" applyFont="1" applyFill="1" applyBorder="1" applyAlignment="1" applyProtection="1">
      <alignment horizontal="center" vertical="center"/>
      <protection locked="0"/>
    </xf>
    <xf numFmtId="0" fontId="78" fillId="9" borderId="101" xfId="2" applyFont="1" applyFill="1" applyBorder="1" applyAlignment="1" applyProtection="1">
      <alignment horizontal="center" vertical="center"/>
      <protection locked="0"/>
    </xf>
    <xf numFmtId="0" fontId="78" fillId="9" borderId="102" xfId="2" applyFont="1" applyFill="1" applyBorder="1" applyAlignment="1" applyProtection="1">
      <alignment horizontal="center" vertical="center"/>
      <protection locked="0"/>
    </xf>
    <xf numFmtId="0" fontId="78" fillId="9" borderId="103" xfId="2" applyFont="1" applyFill="1" applyBorder="1" applyAlignment="1" applyProtection="1">
      <alignment horizontal="center" vertical="center"/>
      <protection locked="0"/>
    </xf>
    <xf numFmtId="0" fontId="78" fillId="9" borderId="104" xfId="2" applyFont="1" applyFill="1" applyBorder="1" applyAlignment="1" applyProtection="1">
      <alignment horizontal="center" vertical="center"/>
      <protection locked="0"/>
    </xf>
    <xf numFmtId="0" fontId="73" fillId="9" borderId="100" xfId="2" applyFill="1" applyBorder="1" applyAlignment="1" applyProtection="1">
      <alignment horizontal="center" vertical="center"/>
      <protection locked="0"/>
    </xf>
    <xf numFmtId="0" fontId="73" fillId="9" borderId="101" xfId="2" applyFill="1" applyBorder="1" applyAlignment="1" applyProtection="1">
      <alignment horizontal="center" vertical="center"/>
      <protection locked="0"/>
    </xf>
    <xf numFmtId="0" fontId="73" fillId="9" borderId="102" xfId="2" applyFill="1" applyBorder="1" applyAlignment="1" applyProtection="1">
      <alignment horizontal="center" vertical="center"/>
      <protection locked="0"/>
    </xf>
    <xf numFmtId="0" fontId="73" fillId="9" borderId="103" xfId="2" applyFill="1" applyBorder="1" applyAlignment="1" applyProtection="1">
      <alignment horizontal="center" vertical="center"/>
      <protection locked="0"/>
    </xf>
    <xf numFmtId="0" fontId="73" fillId="9" borderId="104" xfId="2" applyFill="1" applyBorder="1" applyAlignment="1" applyProtection="1">
      <alignment horizontal="center" vertical="center"/>
      <protection locked="0"/>
    </xf>
    <xf numFmtId="177" fontId="77" fillId="9" borderId="106" xfId="2" applyNumberFormat="1" applyFont="1" applyFill="1" applyBorder="1" applyAlignment="1" applyProtection="1">
      <alignment horizontal="center" vertical="center"/>
      <protection locked="0"/>
    </xf>
    <xf numFmtId="177" fontId="77" fillId="9" borderId="0" xfId="2" applyNumberFormat="1" applyFont="1" applyFill="1" applyBorder="1" applyAlignment="1" applyProtection="1">
      <alignment horizontal="center" vertical="center"/>
      <protection locked="0"/>
    </xf>
    <xf numFmtId="177" fontId="77" fillId="9" borderId="96" xfId="2" applyNumberFormat="1" applyFont="1" applyFill="1" applyBorder="1" applyAlignment="1" applyProtection="1">
      <alignment horizontal="center" vertical="center"/>
      <protection locked="0"/>
    </xf>
    <xf numFmtId="0" fontId="77" fillId="0" borderId="105" xfId="2" applyFont="1" applyBorder="1" applyAlignment="1">
      <alignment horizontal="left" vertical="center" wrapText="1"/>
    </xf>
    <xf numFmtId="0" fontId="77" fillId="0" borderId="106" xfId="2" applyFont="1" applyBorder="1" applyAlignment="1">
      <alignment horizontal="left" vertical="center" wrapText="1"/>
    </xf>
    <xf numFmtId="0" fontId="77" fillId="0" borderId="100" xfId="2" applyFont="1" applyBorder="1" applyAlignment="1">
      <alignment horizontal="left" vertical="center" wrapText="1"/>
    </xf>
    <xf numFmtId="0" fontId="77" fillId="0" borderId="3" xfId="2" applyFont="1" applyBorder="1" applyAlignment="1">
      <alignment horizontal="left" vertical="center" wrapText="1"/>
    </xf>
    <xf numFmtId="0" fontId="77" fillId="0" borderId="0" xfId="2" applyFont="1" applyBorder="1" applyAlignment="1">
      <alignment horizontal="left" vertical="center" wrapText="1"/>
    </xf>
    <xf numFmtId="0" fontId="77" fillId="0" borderId="102" xfId="2" applyFont="1" applyBorder="1" applyAlignment="1">
      <alignment horizontal="left" vertical="center" wrapText="1"/>
    </xf>
    <xf numFmtId="0" fontId="77" fillId="0" borderId="97" xfId="2" applyFont="1" applyBorder="1" applyAlignment="1">
      <alignment horizontal="left" vertical="center" wrapText="1"/>
    </xf>
    <xf numFmtId="0" fontId="77" fillId="0" borderId="96" xfId="2" applyFont="1" applyBorder="1" applyAlignment="1">
      <alignment horizontal="left" vertical="center" wrapText="1"/>
    </xf>
    <xf numFmtId="0" fontId="77" fillId="0" borderId="104" xfId="2" applyFont="1" applyBorder="1" applyAlignment="1">
      <alignment horizontal="left" vertical="center" wrapText="1"/>
    </xf>
    <xf numFmtId="0" fontId="88" fillId="0" borderId="119" xfId="2" applyFont="1" applyBorder="1" applyAlignment="1">
      <alignment horizontal="right"/>
    </xf>
    <xf numFmtId="0" fontId="88" fillId="0" borderId="108" xfId="2" applyFont="1" applyBorder="1" applyAlignment="1">
      <alignment horizontal="right"/>
    </xf>
    <xf numFmtId="0" fontId="77" fillId="0" borderId="99" xfId="2" applyFont="1" applyBorder="1" applyAlignment="1">
      <alignment horizontal="center" vertical="center" shrinkToFit="1"/>
    </xf>
    <xf numFmtId="0" fontId="73" fillId="0" borderId="100" xfId="2" applyBorder="1" applyAlignment="1">
      <alignment vertical="center" shrinkToFit="1"/>
    </xf>
    <xf numFmtId="0" fontId="73" fillId="0" borderId="101" xfId="2" applyBorder="1" applyAlignment="1">
      <alignment vertical="center" shrinkToFit="1"/>
    </xf>
    <xf numFmtId="0" fontId="73" fillId="0" borderId="102" xfId="2" applyBorder="1" applyAlignment="1">
      <alignment vertical="center" shrinkToFit="1"/>
    </xf>
    <xf numFmtId="0" fontId="73" fillId="0" borderId="103" xfId="2" applyBorder="1" applyAlignment="1">
      <alignment vertical="center" shrinkToFit="1"/>
    </xf>
    <xf numFmtId="0" fontId="73" fillId="0" borderId="104" xfId="2" applyBorder="1" applyAlignment="1">
      <alignment vertical="center" shrinkToFit="1"/>
    </xf>
    <xf numFmtId="0" fontId="76" fillId="0" borderId="99" xfId="2" applyFont="1" applyBorder="1" applyAlignment="1">
      <alignment horizontal="center" vertical="center"/>
    </xf>
    <xf numFmtId="0" fontId="76" fillId="0" borderId="106" xfId="2" applyFont="1" applyBorder="1" applyAlignment="1">
      <alignment horizontal="center" vertical="center"/>
    </xf>
    <xf numFmtId="0" fontId="76" fillId="0" borderId="100" xfId="2" applyFont="1" applyBorder="1" applyAlignment="1">
      <alignment horizontal="center" vertical="center"/>
    </xf>
    <xf numFmtId="0" fontId="77" fillId="0" borderId="108" xfId="2" applyFont="1" applyBorder="1" applyAlignment="1">
      <alignment horizontal="center" vertical="center"/>
    </xf>
    <xf numFmtId="0" fontId="77" fillId="0" borderId="109" xfId="2" applyFont="1" applyBorder="1" applyAlignment="1">
      <alignment horizontal="center" vertical="center" wrapText="1"/>
    </xf>
    <xf numFmtId="0" fontId="75" fillId="9" borderId="109" xfId="2" applyFont="1" applyFill="1" applyBorder="1" applyAlignment="1" applyProtection="1">
      <alignment horizontal="center" vertical="center"/>
      <protection locked="0"/>
    </xf>
    <xf numFmtId="0" fontId="77" fillId="9" borderId="109" xfId="2" applyFont="1" applyFill="1" applyBorder="1" applyAlignment="1" applyProtection="1">
      <alignment horizontal="center" vertical="center"/>
      <protection locked="0"/>
    </xf>
    <xf numFmtId="186" fontId="77" fillId="0" borderId="105" xfId="2" applyNumberFormat="1" applyFont="1" applyFill="1" applyBorder="1" applyAlignment="1">
      <alignment horizontal="center" vertical="center"/>
    </xf>
    <xf numFmtId="186" fontId="77" fillId="0" borderId="106" xfId="2" applyNumberFormat="1" applyFont="1" applyFill="1" applyBorder="1" applyAlignment="1">
      <alignment horizontal="center" vertical="center"/>
    </xf>
    <xf numFmtId="186" fontId="77" fillId="0" borderId="100" xfId="2" applyNumberFormat="1" applyFont="1" applyFill="1" applyBorder="1" applyAlignment="1">
      <alignment horizontal="center" vertical="center"/>
    </xf>
    <xf numFmtId="186" fontId="77" fillId="0" borderId="3" xfId="2" applyNumberFormat="1" applyFont="1" applyFill="1" applyBorder="1" applyAlignment="1">
      <alignment horizontal="center" vertical="center"/>
    </xf>
    <xf numFmtId="186" fontId="77" fillId="0" borderId="0" xfId="2" applyNumberFormat="1" applyFont="1" applyFill="1" applyBorder="1" applyAlignment="1">
      <alignment horizontal="center" vertical="center"/>
    </xf>
    <xf numFmtId="186" fontId="77" fillId="0" borderId="102" xfId="2" applyNumberFormat="1" applyFont="1" applyFill="1" applyBorder="1" applyAlignment="1">
      <alignment horizontal="center" vertical="center"/>
    </xf>
    <xf numFmtId="186" fontId="77" fillId="0" borderId="5" xfId="2" applyNumberFormat="1" applyFont="1" applyFill="1" applyBorder="1" applyAlignment="1">
      <alignment horizontal="center" vertical="center"/>
    </xf>
    <xf numFmtId="186" fontId="77" fillId="0" borderId="8" xfId="2" applyNumberFormat="1" applyFont="1" applyFill="1" applyBorder="1" applyAlignment="1">
      <alignment horizontal="center" vertical="center"/>
    </xf>
    <xf numFmtId="186" fontId="77" fillId="0" borderId="115" xfId="2" applyNumberFormat="1" applyFont="1" applyFill="1" applyBorder="1" applyAlignment="1">
      <alignment horizontal="center" vertical="center"/>
    </xf>
    <xf numFmtId="0" fontId="77" fillId="0" borderId="99" xfId="2" applyFont="1" applyFill="1" applyBorder="1" applyAlignment="1">
      <alignment horizontal="center" vertical="center"/>
    </xf>
    <xf numFmtId="0" fontId="77" fillId="0" borderId="106" xfId="2" applyFont="1" applyFill="1" applyBorder="1" applyAlignment="1">
      <alignment horizontal="center" vertical="center"/>
    </xf>
    <xf numFmtId="0" fontId="77" fillId="0" borderId="100" xfId="2" applyFont="1" applyFill="1" applyBorder="1" applyAlignment="1">
      <alignment horizontal="center" vertical="center"/>
    </xf>
    <xf numFmtId="0" fontId="77" fillId="0" borderId="101" xfId="2" applyFont="1" applyFill="1" applyBorder="1" applyAlignment="1">
      <alignment horizontal="center" vertical="center"/>
    </xf>
    <xf numFmtId="0" fontId="77" fillId="0" borderId="0" xfId="2" applyFont="1" applyFill="1" applyBorder="1" applyAlignment="1">
      <alignment horizontal="center" vertical="center"/>
    </xf>
    <xf numFmtId="0" fontId="77" fillId="0" borderId="102" xfId="2" applyFont="1" applyFill="1" applyBorder="1" applyAlignment="1">
      <alignment horizontal="center" vertical="center"/>
    </xf>
    <xf numFmtId="0" fontId="77" fillId="0" borderId="113" xfId="2" applyFont="1" applyFill="1" applyBorder="1" applyAlignment="1">
      <alignment horizontal="center" vertical="center"/>
    </xf>
    <xf numFmtId="0" fontId="77" fillId="0" borderId="8" xfId="2" applyFont="1" applyFill="1" applyBorder="1" applyAlignment="1">
      <alignment horizontal="center" vertical="center"/>
    </xf>
    <xf numFmtId="0" fontId="77" fillId="0" borderId="115" xfId="2" applyFont="1" applyFill="1" applyBorder="1" applyAlignment="1">
      <alignment horizontal="center" vertical="center"/>
    </xf>
    <xf numFmtId="186" fontId="77" fillId="0" borderId="99" xfId="2" applyNumberFormat="1" applyFont="1" applyFill="1" applyBorder="1" applyAlignment="1">
      <alignment horizontal="center" vertical="center"/>
    </xf>
    <xf numFmtId="186" fontId="77" fillId="0" borderId="101" xfId="2" applyNumberFormat="1" applyFont="1" applyFill="1" applyBorder="1" applyAlignment="1">
      <alignment horizontal="center" vertical="center"/>
    </xf>
    <xf numFmtId="186" fontId="77" fillId="0" borderId="113" xfId="2" applyNumberFormat="1" applyFont="1" applyFill="1" applyBorder="1" applyAlignment="1">
      <alignment horizontal="center" vertical="center"/>
    </xf>
    <xf numFmtId="0" fontId="77" fillId="0" borderId="107" xfId="2" applyFont="1" applyFill="1" applyBorder="1" applyAlignment="1">
      <alignment horizontal="center" vertical="center"/>
    </xf>
    <xf numFmtId="0" fontId="77" fillId="0" borderId="4" xfId="2" applyFont="1" applyFill="1" applyBorder="1" applyAlignment="1">
      <alignment horizontal="center" vertical="center"/>
    </xf>
    <xf numFmtId="0" fontId="77" fillId="0" borderId="6" xfId="2" applyFont="1" applyFill="1" applyBorder="1" applyAlignment="1">
      <alignment horizontal="center" vertical="center"/>
    </xf>
    <xf numFmtId="0" fontId="77" fillId="9" borderId="99" xfId="2" applyFont="1" applyFill="1" applyBorder="1" applyAlignment="1" applyProtection="1">
      <alignment horizontal="left" vertical="top"/>
      <protection locked="0"/>
    </xf>
    <xf numFmtId="0" fontId="77" fillId="9" borderId="106" xfId="2" applyFont="1" applyFill="1" applyBorder="1" applyAlignment="1" applyProtection="1">
      <alignment horizontal="left" vertical="top"/>
      <protection locked="0"/>
    </xf>
    <xf numFmtId="0" fontId="77" fillId="9" borderId="101" xfId="2" applyFont="1" applyFill="1" applyBorder="1" applyAlignment="1" applyProtection="1">
      <alignment horizontal="left" vertical="top"/>
      <protection locked="0"/>
    </xf>
    <xf numFmtId="0" fontId="77" fillId="9" borderId="0" xfId="2" applyFont="1" applyFill="1" applyBorder="1" applyAlignment="1" applyProtection="1">
      <alignment horizontal="left" vertical="top"/>
      <protection locked="0"/>
    </xf>
    <xf numFmtId="0" fontId="77" fillId="9" borderId="103" xfId="2" applyFont="1" applyFill="1" applyBorder="1" applyAlignment="1" applyProtection="1">
      <alignment horizontal="left" vertical="top"/>
      <protection locked="0"/>
    </xf>
    <xf numFmtId="0" fontId="77" fillId="9" borderId="96" xfId="2" applyFont="1" applyFill="1" applyBorder="1" applyAlignment="1" applyProtection="1">
      <alignment horizontal="left" vertical="top"/>
      <protection locked="0"/>
    </xf>
    <xf numFmtId="0" fontId="75" fillId="0" borderId="0" xfId="2" applyFont="1" applyAlignment="1">
      <alignment horizontal="distributed" vertical="center" wrapText="1"/>
    </xf>
    <xf numFmtId="0" fontId="0" fillId="0" borderId="0" xfId="0" applyAlignment="1">
      <alignment horizontal="distributed" vertical="center" wrapText="1"/>
    </xf>
    <xf numFmtId="0" fontId="88" fillId="0" borderId="118" xfId="2" applyFont="1" applyBorder="1" applyAlignment="1">
      <alignment horizontal="right"/>
    </xf>
    <xf numFmtId="0" fontId="2" fillId="0" borderId="119" xfId="0" applyFont="1" applyBorder="1" applyAlignment="1">
      <alignment horizontal="right"/>
    </xf>
    <xf numFmtId="0" fontId="2" fillId="0" borderId="108" xfId="0" applyFont="1" applyBorder="1" applyAlignment="1">
      <alignment horizontal="right"/>
    </xf>
    <xf numFmtId="0" fontId="88" fillId="0" borderId="125" xfId="2" applyFont="1" applyBorder="1" applyAlignment="1">
      <alignment horizontal="right"/>
    </xf>
    <xf numFmtId="177" fontId="77" fillId="0" borderId="99" xfId="1" applyNumberFormat="1" applyFont="1" applyFill="1" applyBorder="1" applyAlignment="1">
      <alignment vertical="center"/>
    </xf>
    <xf numFmtId="177" fontId="77" fillId="0" borderId="106" xfId="1" applyNumberFormat="1" applyFont="1" applyFill="1" applyBorder="1" applyAlignment="1">
      <alignment vertical="center"/>
    </xf>
    <xf numFmtId="177" fontId="77" fillId="0" borderId="103" xfId="1" applyNumberFormat="1" applyFont="1" applyFill="1" applyBorder="1" applyAlignment="1">
      <alignment vertical="center"/>
    </xf>
    <xf numFmtId="177" fontId="77" fillId="0" borderId="96" xfId="1" applyNumberFormat="1" applyFont="1" applyFill="1" applyBorder="1" applyAlignment="1">
      <alignment vertical="center"/>
    </xf>
    <xf numFmtId="177" fontId="77" fillId="0" borderId="100" xfId="1" applyNumberFormat="1" applyFont="1" applyFill="1" applyBorder="1" applyAlignment="1">
      <alignment vertical="center"/>
    </xf>
    <xf numFmtId="177" fontId="77" fillId="0" borderId="104" xfId="1" applyNumberFormat="1" applyFont="1" applyFill="1" applyBorder="1" applyAlignment="1">
      <alignment vertical="center"/>
    </xf>
    <xf numFmtId="0" fontId="73" fillId="0" borderId="106" xfId="2" applyBorder="1">
      <alignment vertical="center"/>
    </xf>
    <xf numFmtId="0" fontId="73" fillId="0" borderId="100" xfId="2" applyBorder="1">
      <alignment vertical="center"/>
    </xf>
    <xf numFmtId="0" fontId="73" fillId="0" borderId="101" xfId="2" applyBorder="1">
      <alignment vertical="center"/>
    </xf>
    <xf numFmtId="0" fontId="73" fillId="0" borderId="0" xfId="2">
      <alignment vertical="center"/>
    </xf>
    <xf numFmtId="0" fontId="73" fillId="0" borderId="102" xfId="2" applyBorder="1">
      <alignment vertical="center"/>
    </xf>
    <xf numFmtId="0" fontId="73" fillId="0" borderId="103" xfId="2" applyBorder="1">
      <alignment vertical="center"/>
    </xf>
    <xf numFmtId="0" fontId="73" fillId="0" borderId="96" xfId="2" applyBorder="1">
      <alignment vertical="center"/>
    </xf>
    <xf numFmtId="0" fontId="73" fillId="0" borderId="104" xfId="2" applyBorder="1">
      <alignment vertical="center"/>
    </xf>
    <xf numFmtId="0" fontId="77" fillId="0" borderId="106" xfId="2" applyFont="1" applyBorder="1" applyAlignment="1">
      <alignment horizontal="left" vertical="center"/>
    </xf>
    <xf numFmtId="0" fontId="77" fillId="0" borderId="100" xfId="2" applyFont="1" applyBorder="1" applyAlignment="1">
      <alignment horizontal="left" vertical="center"/>
    </xf>
    <xf numFmtId="0" fontId="77" fillId="0" borderId="3" xfId="2" applyFont="1" applyBorder="1" applyAlignment="1">
      <alignment horizontal="left" vertical="center"/>
    </xf>
    <xf numFmtId="0" fontId="77" fillId="0" borderId="0" xfId="2" applyFont="1" applyBorder="1" applyAlignment="1">
      <alignment horizontal="left" vertical="center"/>
    </xf>
    <xf numFmtId="0" fontId="77" fillId="0" borderId="102" xfId="2" applyFont="1" applyBorder="1" applyAlignment="1">
      <alignment horizontal="left" vertical="center"/>
    </xf>
    <xf numFmtId="0" fontId="77" fillId="0" borderId="97" xfId="2" applyFont="1" applyBorder="1" applyAlignment="1">
      <alignment horizontal="left" vertical="center"/>
    </xf>
    <xf numFmtId="0" fontId="77" fillId="0" borderId="96" xfId="2" applyFont="1" applyBorder="1" applyAlignment="1">
      <alignment horizontal="left" vertical="center"/>
    </xf>
    <xf numFmtId="0" fontId="77" fillId="0" borderId="104" xfId="2" applyFont="1" applyBorder="1" applyAlignment="1">
      <alignment horizontal="left" vertical="center"/>
    </xf>
    <xf numFmtId="0" fontId="73" fillId="0" borderId="106" xfId="2" applyBorder="1" applyAlignment="1">
      <alignment vertical="center"/>
    </xf>
    <xf numFmtId="0" fontId="73" fillId="0" borderId="100" xfId="2" applyBorder="1" applyAlignment="1">
      <alignment vertical="center"/>
    </xf>
    <xf numFmtId="0" fontId="73" fillId="0" borderId="101" xfId="2" applyBorder="1" applyAlignment="1">
      <alignment vertical="center"/>
    </xf>
    <xf numFmtId="0" fontId="73" fillId="0" borderId="0" xfId="2" applyAlignment="1">
      <alignment vertical="center"/>
    </xf>
    <xf numFmtId="0" fontId="73" fillId="0" borderId="102" xfId="2" applyBorder="1" applyAlignment="1">
      <alignment vertical="center"/>
    </xf>
    <xf numFmtId="0" fontId="73" fillId="0" borderId="103" xfId="2" applyBorder="1" applyAlignment="1">
      <alignment vertical="center"/>
    </xf>
    <xf numFmtId="0" fontId="73" fillId="0" borderId="96" xfId="2" applyBorder="1" applyAlignment="1">
      <alignment vertical="center"/>
    </xf>
    <xf numFmtId="0" fontId="73" fillId="0" borderId="104" xfId="2" applyBorder="1" applyAlignment="1">
      <alignment vertical="center"/>
    </xf>
    <xf numFmtId="0" fontId="77" fillId="0" borderId="0" xfId="2" applyFont="1" applyBorder="1" applyAlignment="1">
      <alignment horizontal="center" vertical="center"/>
    </xf>
    <xf numFmtId="0" fontId="77" fillId="0" borderId="102" xfId="2" applyFont="1" applyBorder="1" applyAlignment="1">
      <alignment horizontal="center" vertical="center"/>
    </xf>
    <xf numFmtId="0" fontId="77" fillId="0" borderId="101" xfId="2" applyFont="1" applyBorder="1" applyAlignment="1">
      <alignment horizontal="left" vertical="top" wrapText="1"/>
    </xf>
    <xf numFmtId="0" fontId="77" fillId="0" borderId="0" xfId="2" applyFont="1" applyBorder="1" applyAlignment="1">
      <alignment horizontal="left" vertical="top" wrapText="1"/>
    </xf>
    <xf numFmtId="0" fontId="77" fillId="0" borderId="102" xfId="2" applyFont="1" applyBorder="1" applyAlignment="1">
      <alignment horizontal="left" vertical="top" wrapText="1"/>
    </xf>
    <xf numFmtId="0" fontId="77" fillId="0" borderId="103" xfId="2" applyFont="1" applyBorder="1" applyAlignment="1">
      <alignment horizontal="left" vertical="top" wrapText="1"/>
    </xf>
    <xf numFmtId="0" fontId="77" fillId="0" borderId="96" xfId="2" applyFont="1" applyBorder="1" applyAlignment="1">
      <alignment horizontal="left" vertical="top" wrapText="1"/>
    </xf>
    <xf numFmtId="0" fontId="77" fillId="0" borderId="104" xfId="2" applyFont="1" applyBorder="1" applyAlignment="1">
      <alignment horizontal="left" vertical="top" wrapText="1"/>
    </xf>
    <xf numFmtId="0" fontId="78" fillId="0" borderId="99" xfId="2" applyFont="1" applyFill="1" applyBorder="1" applyAlignment="1">
      <alignment horizontal="center" vertical="center"/>
    </xf>
    <xf numFmtId="0" fontId="78" fillId="0" borderId="100" xfId="2" applyFont="1" applyFill="1" applyBorder="1" applyAlignment="1">
      <alignment horizontal="center" vertical="center"/>
    </xf>
    <xf numFmtId="0" fontId="78" fillId="0" borderId="101" xfId="2" applyFont="1" applyFill="1" applyBorder="1" applyAlignment="1">
      <alignment horizontal="center" vertical="center"/>
    </xf>
    <xf numFmtId="0" fontId="78" fillId="0" borderId="102" xfId="2" applyFont="1" applyFill="1" applyBorder="1" applyAlignment="1">
      <alignment horizontal="center" vertical="center"/>
    </xf>
    <xf numFmtId="0" fontId="78" fillId="0" borderId="103" xfId="2" applyFont="1" applyFill="1" applyBorder="1" applyAlignment="1">
      <alignment horizontal="center" vertical="center"/>
    </xf>
    <xf numFmtId="0" fontId="78" fillId="0" borderId="104" xfId="2" applyFont="1" applyFill="1" applyBorder="1" applyAlignment="1">
      <alignment horizontal="center" vertical="center"/>
    </xf>
    <xf numFmtId="0" fontId="77" fillId="0" borderId="99" xfId="2" applyFont="1" applyBorder="1" applyAlignment="1">
      <alignment horizontal="distributed" vertical="center"/>
    </xf>
    <xf numFmtId="0" fontId="77" fillId="0" borderId="106" xfId="2" applyFont="1" applyBorder="1" applyAlignment="1">
      <alignment horizontal="distributed" vertical="center"/>
    </xf>
    <xf numFmtId="0" fontId="77" fillId="0" borderId="101" xfId="2" applyFont="1" applyBorder="1" applyAlignment="1">
      <alignment horizontal="distributed" vertical="center"/>
    </xf>
    <xf numFmtId="0" fontId="77" fillId="0" borderId="0" xfId="2" applyFont="1" applyBorder="1" applyAlignment="1">
      <alignment horizontal="distributed" vertical="center"/>
    </xf>
    <xf numFmtId="0" fontId="77" fillId="0" borderId="99" xfId="2" applyFont="1" applyBorder="1" applyAlignment="1">
      <alignment horizontal="left" vertical="center" wrapText="1"/>
    </xf>
    <xf numFmtId="0" fontId="77" fillId="0" borderId="101" xfId="2" applyFont="1" applyBorder="1" applyAlignment="1">
      <alignment horizontal="left" vertical="center"/>
    </xf>
    <xf numFmtId="0" fontId="77" fillId="0" borderId="103" xfId="2" applyFont="1" applyBorder="1" applyAlignment="1">
      <alignment horizontal="left" vertical="center"/>
    </xf>
    <xf numFmtId="0" fontId="77" fillId="0" borderId="111" xfId="2" applyFont="1" applyBorder="1" applyAlignment="1">
      <alignment horizontal="center" vertical="center"/>
    </xf>
    <xf numFmtId="0" fontId="73" fillId="0" borderId="106" xfId="2" applyBorder="1" applyAlignment="1">
      <alignment horizontal="center" vertical="center"/>
    </xf>
    <xf numFmtId="0" fontId="73" fillId="0" borderId="0" xfId="2" applyAlignment="1">
      <alignment horizontal="center" vertical="center"/>
    </xf>
    <xf numFmtId="49" fontId="75" fillId="9" borderId="101" xfId="2" applyNumberFormat="1" applyFont="1" applyFill="1" applyBorder="1" applyAlignment="1" applyProtection="1">
      <alignment horizontal="center" vertical="center"/>
      <protection locked="0"/>
    </xf>
    <xf numFmtId="49" fontId="73" fillId="0" borderId="0" xfId="2" applyNumberFormat="1" applyAlignment="1" applyProtection="1">
      <alignment horizontal="center" vertical="center"/>
      <protection locked="0"/>
    </xf>
    <xf numFmtId="49" fontId="73" fillId="0" borderId="102" xfId="2" applyNumberFormat="1" applyBorder="1" applyAlignment="1" applyProtection="1">
      <alignment horizontal="center" vertical="center"/>
      <protection locked="0"/>
    </xf>
    <xf numFmtId="49" fontId="73" fillId="0" borderId="103" xfId="2" applyNumberFormat="1" applyBorder="1" applyAlignment="1" applyProtection="1">
      <alignment horizontal="center" vertical="center"/>
      <protection locked="0"/>
    </xf>
    <xf numFmtId="49" fontId="73" fillId="0" borderId="96" xfId="2" applyNumberFormat="1" applyBorder="1" applyAlignment="1" applyProtection="1">
      <alignment horizontal="center" vertical="center"/>
      <protection locked="0"/>
    </xf>
    <xf numFmtId="49" fontId="73" fillId="0" borderId="104" xfId="2" applyNumberFormat="1" applyBorder="1" applyAlignment="1" applyProtection="1">
      <alignment horizontal="center" vertical="center"/>
      <protection locked="0"/>
    </xf>
    <xf numFmtId="0" fontId="87" fillId="0" borderId="116" xfId="2" applyFont="1" applyBorder="1" applyAlignment="1">
      <alignment horizontal="center" vertical="center"/>
    </xf>
    <xf numFmtId="0" fontId="87" fillId="0" borderId="117" xfId="2" applyFont="1" applyBorder="1" applyAlignment="1">
      <alignment horizontal="center" vertical="center"/>
    </xf>
    <xf numFmtId="0" fontId="87" fillId="0" borderId="370" xfId="2" applyFont="1" applyBorder="1" applyAlignment="1">
      <alignment horizontal="center" vertical="center"/>
    </xf>
    <xf numFmtId="0" fontId="87" fillId="0" borderId="110" xfId="2" applyFont="1" applyBorder="1" applyAlignment="1">
      <alignment horizontal="center" vertical="center"/>
    </xf>
    <xf numFmtId="0" fontId="87" fillId="0" borderId="109" xfId="2" applyFont="1" applyBorder="1" applyAlignment="1">
      <alignment horizontal="center" vertical="center"/>
    </xf>
    <xf numFmtId="0" fontId="87" fillId="0" borderId="125" xfId="2" applyFont="1" applyBorder="1" applyAlignment="1">
      <alignment horizontal="center" vertical="center"/>
    </xf>
    <xf numFmtId="49" fontId="75" fillId="9" borderId="106" xfId="2" applyNumberFormat="1" applyFont="1" applyFill="1" applyBorder="1" applyAlignment="1" applyProtection="1">
      <alignment horizontal="center" vertical="center"/>
      <protection locked="0"/>
    </xf>
    <xf numFmtId="49" fontId="75" fillId="9" borderId="100" xfId="2" applyNumberFormat="1" applyFont="1" applyFill="1" applyBorder="1" applyAlignment="1" applyProtection="1">
      <alignment horizontal="center" vertical="center"/>
      <protection locked="0"/>
    </xf>
    <xf numFmtId="49" fontId="75" fillId="9" borderId="96" xfId="2" applyNumberFormat="1" applyFont="1" applyFill="1" applyBorder="1" applyAlignment="1" applyProtection="1">
      <alignment horizontal="center" vertical="center"/>
      <protection locked="0"/>
    </xf>
    <xf numFmtId="49" fontId="75" fillId="9" borderId="104" xfId="2" applyNumberFormat="1" applyFont="1" applyFill="1" applyBorder="1" applyAlignment="1" applyProtection="1">
      <alignment horizontal="center" vertical="center"/>
      <protection locked="0"/>
    </xf>
    <xf numFmtId="0" fontId="75" fillId="0" borderId="109" xfId="2" applyFont="1" applyBorder="1" applyAlignment="1">
      <alignment horizontal="center" vertical="center"/>
    </xf>
    <xf numFmtId="0" fontId="78" fillId="0" borderId="0" xfId="2" applyFont="1" applyAlignment="1">
      <alignment horizontal="distributed" vertical="center"/>
    </xf>
    <xf numFmtId="0" fontId="77" fillId="0" borderId="101" xfId="2" applyFont="1" applyBorder="1" applyAlignment="1">
      <alignment horizontal="center" vertical="center"/>
    </xf>
    <xf numFmtId="0" fontId="77" fillId="0" borderId="99" xfId="2" applyFont="1" applyBorder="1" applyAlignment="1">
      <alignment horizontal="center" vertical="center" wrapText="1"/>
    </xf>
    <xf numFmtId="0" fontId="77" fillId="0" borderId="106" xfId="2" applyFont="1" applyBorder="1" applyAlignment="1">
      <alignment horizontal="center" vertical="center" wrapText="1"/>
    </xf>
    <xf numFmtId="0" fontId="74" fillId="0" borderId="0" xfId="2" applyFont="1" applyAlignment="1">
      <alignment horizontal="left" vertical="center"/>
    </xf>
    <xf numFmtId="0" fontId="74" fillId="0" borderId="7" xfId="2" applyFont="1" applyBorder="1" applyAlignment="1">
      <alignment horizontal="center" vertical="center"/>
    </xf>
    <xf numFmtId="0" fontId="74" fillId="0" borderId="2" xfId="2" applyFont="1" applyBorder="1" applyAlignment="1">
      <alignment horizontal="center" vertical="center"/>
    </xf>
    <xf numFmtId="0" fontId="74" fillId="0" borderId="0" xfId="2" applyFont="1" applyBorder="1" applyAlignment="1">
      <alignment horizontal="center" vertical="center"/>
    </xf>
    <xf numFmtId="0" fontId="74" fillId="0" borderId="4" xfId="2" applyFont="1" applyBorder="1" applyAlignment="1">
      <alignment horizontal="center" vertical="center"/>
    </xf>
    <xf numFmtId="0" fontId="74" fillId="0" borderId="3" xfId="2" applyFont="1" applyBorder="1" applyAlignment="1">
      <alignment horizontal="center" vertical="center"/>
    </xf>
    <xf numFmtId="0" fontId="73" fillId="0" borderId="100" xfId="2" applyFill="1" applyBorder="1" applyAlignment="1">
      <alignment horizontal="center" vertical="center"/>
    </xf>
    <xf numFmtId="0" fontId="73" fillId="0" borderId="101" xfId="2" applyFill="1" applyBorder="1" applyAlignment="1">
      <alignment horizontal="center" vertical="center"/>
    </xf>
    <xf numFmtId="0" fontId="73" fillId="0" borderId="102" xfId="2" applyFill="1" applyBorder="1" applyAlignment="1">
      <alignment horizontal="center" vertical="center"/>
    </xf>
    <xf numFmtId="0" fontId="73" fillId="0" borderId="103" xfId="2" applyFill="1" applyBorder="1" applyAlignment="1">
      <alignment horizontal="center" vertical="center"/>
    </xf>
    <xf numFmtId="0" fontId="73" fillId="0" borderId="104" xfId="2" applyFill="1" applyBorder="1" applyAlignment="1">
      <alignment horizontal="center" vertical="center"/>
    </xf>
    <xf numFmtId="0" fontId="77" fillId="0" borderId="125" xfId="2" applyFont="1" applyBorder="1" applyAlignment="1">
      <alignment horizontal="center" vertical="center"/>
    </xf>
    <xf numFmtId="0" fontId="77" fillId="0" borderId="119" xfId="2" applyFont="1" applyBorder="1" applyAlignment="1">
      <alignment horizontal="center" vertical="center"/>
    </xf>
    <xf numFmtId="0" fontId="87" fillId="0" borderId="126" xfId="2" applyFont="1" applyBorder="1" applyAlignment="1">
      <alignment horizontal="center" vertical="center"/>
    </xf>
    <xf numFmtId="0" fontId="87" fillId="0" borderId="124" xfId="2" applyFont="1" applyBorder="1" applyAlignment="1">
      <alignment horizontal="center" vertical="center"/>
    </xf>
    <xf numFmtId="0" fontId="87" fillId="0" borderId="108" xfId="2" applyFont="1" applyBorder="1" applyAlignment="1">
      <alignment horizontal="center" vertical="center"/>
    </xf>
    <xf numFmtId="0" fontId="87" fillId="0" borderId="111" xfId="2" applyFont="1" applyBorder="1" applyAlignment="1">
      <alignment horizontal="center" vertical="center"/>
    </xf>
    <xf numFmtId="0" fontId="77" fillId="0" borderId="360" xfId="2" applyFont="1" applyFill="1" applyBorder="1" applyAlignment="1">
      <alignment horizontal="center" vertical="center"/>
    </xf>
    <xf numFmtId="0" fontId="77" fillId="0" borderId="333" xfId="2" applyFont="1" applyFill="1" applyBorder="1" applyAlignment="1">
      <alignment horizontal="center" vertical="center"/>
    </xf>
    <xf numFmtId="0" fontId="77" fillId="0" borderId="345" xfId="2" applyFont="1" applyFill="1" applyBorder="1" applyAlignment="1">
      <alignment horizontal="center" vertical="center"/>
    </xf>
    <xf numFmtId="0" fontId="77" fillId="0" borderId="8" xfId="2" applyFont="1" applyBorder="1" applyAlignment="1">
      <alignment horizontal="center" vertical="center"/>
    </xf>
    <xf numFmtId="0" fontId="77" fillId="0" borderId="333" xfId="2" applyFont="1" applyBorder="1" applyAlignment="1">
      <alignment horizontal="center" vertical="center"/>
    </xf>
    <xf numFmtId="186" fontId="77" fillId="0" borderId="99" xfId="2" applyNumberFormat="1" applyFont="1" applyBorder="1" applyAlignment="1">
      <alignment horizontal="center" vertical="center"/>
    </xf>
    <xf numFmtId="186" fontId="77" fillId="0" borderId="106" xfId="2" applyNumberFormat="1" applyFont="1" applyBorder="1" applyAlignment="1">
      <alignment horizontal="center" vertical="center"/>
    </xf>
    <xf numFmtId="186" fontId="77" fillId="0" borderId="101" xfId="2" applyNumberFormat="1" applyFont="1" applyBorder="1" applyAlignment="1">
      <alignment horizontal="center" vertical="center"/>
    </xf>
    <xf numFmtId="186" fontId="77" fillId="0" borderId="0" xfId="2" applyNumberFormat="1" applyFont="1" applyBorder="1" applyAlignment="1">
      <alignment horizontal="center" vertical="center"/>
    </xf>
    <xf numFmtId="186" fontId="77" fillId="0" borderId="113" xfId="2" applyNumberFormat="1" applyFont="1" applyBorder="1" applyAlignment="1">
      <alignment horizontal="center" vertical="center"/>
    </xf>
    <xf numFmtId="186" fontId="77" fillId="0" borderId="8" xfId="2" applyNumberFormat="1" applyFont="1" applyBorder="1" applyAlignment="1">
      <alignment horizontal="center" vertical="center"/>
    </xf>
    <xf numFmtId="0" fontId="87" fillId="0" borderId="362" xfId="2" applyFont="1" applyFill="1" applyBorder="1" applyAlignment="1">
      <alignment horizontal="center" vertical="center" wrapText="1"/>
    </xf>
    <xf numFmtId="0" fontId="87" fillId="0" borderId="363" xfId="2" applyFont="1" applyFill="1" applyBorder="1" applyAlignment="1">
      <alignment horizontal="center" vertical="center" wrapText="1"/>
    </xf>
    <xf numFmtId="0" fontId="87" fillId="0" borderId="359" xfId="2" applyFont="1" applyFill="1" applyBorder="1" applyAlignment="1">
      <alignment horizontal="center" vertical="center" wrapText="1"/>
    </xf>
    <xf numFmtId="0" fontId="87" fillId="0" borderId="0" xfId="2" applyFont="1" applyFill="1" applyBorder="1" applyAlignment="1">
      <alignment horizontal="center" vertical="center" wrapText="1"/>
    </xf>
    <xf numFmtId="0" fontId="87" fillId="0" borderId="361" xfId="2" applyFont="1" applyFill="1" applyBorder="1" applyAlignment="1">
      <alignment horizontal="center" vertical="center" wrapText="1"/>
    </xf>
    <xf numFmtId="0" fontId="87" fillId="0" borderId="333" xfId="2" applyFont="1" applyFill="1" applyBorder="1" applyAlignment="1">
      <alignment horizontal="center" vertical="center" wrapText="1"/>
    </xf>
    <xf numFmtId="0" fontId="77" fillId="0" borderId="363" xfId="2" applyFont="1" applyFill="1" applyBorder="1" applyAlignment="1">
      <alignment vertical="center" wrapText="1"/>
    </xf>
    <xf numFmtId="0" fontId="77" fillId="0" borderId="372" xfId="2" applyFont="1" applyFill="1" applyBorder="1" applyAlignment="1">
      <alignment vertical="center" wrapText="1"/>
    </xf>
    <xf numFmtId="0" fontId="77" fillId="0" borderId="0" xfId="2" applyFont="1" applyFill="1" applyBorder="1" applyAlignment="1">
      <alignment vertical="center" wrapText="1"/>
    </xf>
    <xf numFmtId="0" fontId="77" fillId="0" borderId="102" xfId="2" applyFont="1" applyFill="1" applyBorder="1" applyAlignment="1">
      <alignment vertical="center" wrapText="1"/>
    </xf>
    <xf numFmtId="0" fontId="77" fillId="0" borderId="333" xfId="2" applyFont="1" applyFill="1" applyBorder="1" applyAlignment="1">
      <alignment vertical="center" wrapText="1"/>
    </xf>
    <xf numFmtId="0" fontId="77" fillId="0" borderId="371" xfId="2" applyFont="1" applyFill="1" applyBorder="1" applyAlignment="1">
      <alignment vertical="center" wrapText="1"/>
    </xf>
    <xf numFmtId="0" fontId="87" fillId="0" borderId="362" xfId="2" applyFont="1" applyFill="1" applyBorder="1" applyAlignment="1">
      <alignment horizontal="center" vertical="center"/>
    </xf>
    <xf numFmtId="0" fontId="87" fillId="0" borderId="363" xfId="2" applyFont="1" applyFill="1" applyBorder="1" applyAlignment="1">
      <alignment horizontal="center" vertical="center"/>
    </xf>
    <xf numFmtId="0" fontId="87" fillId="0" borderId="359" xfId="2" applyFont="1" applyFill="1" applyBorder="1" applyAlignment="1">
      <alignment horizontal="center" vertical="center"/>
    </xf>
    <xf numFmtId="0" fontId="87" fillId="0" borderId="0" xfId="2" applyFont="1" applyFill="1" applyBorder="1" applyAlignment="1">
      <alignment horizontal="center" vertical="center"/>
    </xf>
    <xf numFmtId="0" fontId="87" fillId="0" borderId="361" xfId="2" applyFont="1" applyFill="1" applyBorder="1" applyAlignment="1">
      <alignment horizontal="center" vertical="center"/>
    </xf>
    <xf numFmtId="0" fontId="87" fillId="0" borderId="333" xfId="2" applyFont="1" applyFill="1" applyBorder="1" applyAlignment="1">
      <alignment horizontal="center" vertical="center"/>
    </xf>
    <xf numFmtId="186" fontId="77" fillId="0" borderId="105" xfId="2" applyNumberFormat="1" applyFont="1" applyBorder="1" applyAlignment="1">
      <alignment horizontal="center" vertical="center"/>
    </xf>
    <xf numFmtId="186" fontId="77" fillId="0" borderId="100" xfId="2" applyNumberFormat="1" applyFont="1" applyBorder="1" applyAlignment="1">
      <alignment horizontal="center" vertical="center"/>
    </xf>
    <xf numFmtId="186" fontId="77" fillId="0" borderId="3" xfId="2" applyNumberFormat="1" applyFont="1" applyBorder="1" applyAlignment="1">
      <alignment horizontal="center" vertical="center"/>
    </xf>
    <xf numFmtId="186" fontId="77" fillId="0" borderId="102" xfId="2" applyNumberFormat="1" applyFont="1" applyBorder="1" applyAlignment="1">
      <alignment horizontal="center" vertical="center"/>
    </xf>
    <xf numFmtId="186" fontId="77" fillId="0" borderId="5" xfId="2" applyNumberFormat="1" applyFont="1" applyBorder="1" applyAlignment="1">
      <alignment horizontal="center" vertical="center"/>
    </xf>
    <xf numFmtId="186" fontId="77" fillId="0" borderId="115" xfId="2" applyNumberFormat="1" applyFont="1" applyBorder="1" applyAlignment="1">
      <alignment horizontal="center" vertical="center"/>
    </xf>
    <xf numFmtId="0" fontId="75" fillId="0" borderId="96" xfId="2" applyFont="1" applyBorder="1" applyAlignment="1">
      <alignment horizontal="center" vertical="center"/>
    </xf>
    <xf numFmtId="49" fontId="75" fillId="9" borderId="109" xfId="2" applyNumberFormat="1" applyFont="1" applyFill="1" applyBorder="1" applyAlignment="1" applyProtection="1">
      <alignment horizontal="center" vertical="center"/>
      <protection locked="0"/>
    </xf>
    <xf numFmtId="0" fontId="75" fillId="0" borderId="106" xfId="2" applyFont="1" applyFill="1" applyBorder="1" applyAlignment="1">
      <alignment horizontal="center" vertical="center"/>
    </xf>
    <xf numFmtId="0" fontId="74" fillId="0" borderId="109" xfId="2" applyFont="1" applyBorder="1" applyAlignment="1">
      <alignment horizontal="center" vertical="center"/>
    </xf>
    <xf numFmtId="0" fontId="74" fillId="0" borderId="125" xfId="2" applyFont="1" applyBorder="1" applyAlignment="1">
      <alignment horizontal="center" vertical="center"/>
    </xf>
    <xf numFmtId="0" fontId="77" fillId="0" borderId="1" xfId="2" applyFont="1" applyBorder="1" applyAlignment="1">
      <alignment horizontal="center" vertical="center"/>
    </xf>
    <xf numFmtId="0" fontId="77" fillId="0" borderId="114" xfId="2" applyFont="1" applyBorder="1" applyAlignment="1">
      <alignment horizontal="center" vertical="center"/>
    </xf>
    <xf numFmtId="0" fontId="0" fillId="0" borderId="0" xfId="0" applyBorder="1" applyAlignment="1">
      <alignment vertical="center"/>
    </xf>
    <xf numFmtId="0" fontId="0" fillId="0" borderId="333" xfId="0" applyBorder="1" applyAlignment="1">
      <alignment vertical="center"/>
    </xf>
    <xf numFmtId="0" fontId="77" fillId="0" borderId="363" xfId="2" applyFont="1" applyBorder="1" applyAlignment="1">
      <alignment horizontal="center" vertical="center"/>
    </xf>
    <xf numFmtId="0" fontId="75" fillId="0" borderId="360" xfId="2" applyFont="1" applyBorder="1" applyAlignment="1">
      <alignment horizontal="center" vertical="center" wrapText="1"/>
    </xf>
    <xf numFmtId="0" fontId="77" fillId="0" borderId="0" xfId="2" applyFont="1" applyAlignment="1">
      <alignment horizontal="distributed" vertical="center"/>
    </xf>
    <xf numFmtId="0" fontId="0" fillId="0" borderId="107" xfId="0" applyBorder="1" applyAlignment="1">
      <alignment vertical="center"/>
    </xf>
    <xf numFmtId="0" fontId="0" fillId="0" borderId="4" xfId="0" applyBorder="1" applyAlignment="1">
      <alignment vertical="center"/>
    </xf>
    <xf numFmtId="0" fontId="0" fillId="0" borderId="6" xfId="0" applyBorder="1" applyAlignment="1">
      <alignment vertical="center"/>
    </xf>
    <xf numFmtId="0" fontId="14" fillId="0" borderId="343" xfId="0" applyFont="1" applyBorder="1" applyAlignment="1">
      <alignment horizontal="center" vertical="distributed" textRotation="255" justifyLastLine="1"/>
    </xf>
    <xf numFmtId="0" fontId="14" fillId="0" borderId="342" xfId="0" applyFont="1" applyBorder="1" applyAlignment="1">
      <alignment horizontal="center" vertical="distributed" textRotation="255" justifyLastLine="1"/>
    </xf>
    <xf numFmtId="0" fontId="14" fillId="0" borderId="344" xfId="0" applyFont="1" applyBorder="1" applyAlignment="1">
      <alignment horizontal="center" vertical="distributed" textRotation="255" justifyLastLine="1"/>
    </xf>
    <xf numFmtId="0" fontId="14" fillId="0" borderId="336" xfId="0" applyFont="1" applyBorder="1" applyAlignment="1">
      <alignment horizontal="center" vertical="distributed" textRotation="255" justifyLastLine="1"/>
    </xf>
    <xf numFmtId="0" fontId="14" fillId="0" borderId="0" xfId="0" applyFont="1" applyBorder="1" applyAlignment="1">
      <alignment horizontal="center" vertical="distributed" textRotation="255" justifyLastLine="1"/>
    </xf>
    <xf numFmtId="0" fontId="14" fillId="0" borderId="347" xfId="0" applyFont="1" applyBorder="1" applyAlignment="1">
      <alignment horizontal="center" vertical="distributed" textRotation="255" justifyLastLine="1"/>
    </xf>
    <xf numFmtId="0" fontId="14" fillId="0" borderId="168" xfId="0" applyFont="1" applyBorder="1" applyAlignment="1">
      <alignment horizontal="center" vertical="distributed" textRotation="255" justifyLastLine="1"/>
    </xf>
    <xf numFmtId="0" fontId="14" fillId="0" borderId="28" xfId="0" applyFont="1" applyBorder="1" applyAlignment="1">
      <alignment horizontal="center" vertical="distributed" textRotation="255" justifyLastLine="1"/>
    </xf>
    <xf numFmtId="0" fontId="14" fillId="0" borderId="198" xfId="0" applyFont="1" applyBorder="1" applyAlignment="1">
      <alignment horizontal="center" vertical="distributed" textRotation="255" justifyLastLine="1"/>
    </xf>
    <xf numFmtId="0" fontId="4" fillId="0" borderId="1" xfId="0" applyFont="1" applyBorder="1" applyAlignment="1">
      <alignment horizontal="center" vertical="center"/>
    </xf>
    <xf numFmtId="0" fontId="4" fillId="0" borderId="7"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0"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8" xfId="0" applyFont="1" applyBorder="1" applyAlignment="1">
      <alignment horizontal="center" vertical="center"/>
    </xf>
    <xf numFmtId="0" fontId="4" fillId="0" borderId="6" xfId="0" applyFont="1" applyBorder="1" applyAlignment="1">
      <alignment horizontal="center" vertical="center"/>
    </xf>
    <xf numFmtId="0" fontId="4" fillId="0" borderId="343" xfId="0" applyFont="1" applyBorder="1" applyAlignment="1">
      <alignment horizontal="center" vertical="center"/>
    </xf>
    <xf numFmtId="0" fontId="4" fillId="0" borderId="342" xfId="0" applyFont="1" applyBorder="1" applyAlignment="1">
      <alignment horizontal="center" vertical="center"/>
    </xf>
    <xf numFmtId="0" fontId="4" fillId="0" borderId="344" xfId="0" applyFont="1" applyBorder="1" applyAlignment="1">
      <alignment horizontal="center" vertical="center"/>
    </xf>
    <xf numFmtId="0" fontId="4" fillId="0" borderId="359" xfId="0" applyFont="1" applyBorder="1" applyAlignment="1">
      <alignment horizontal="center" vertical="center"/>
    </xf>
    <xf numFmtId="0" fontId="4" fillId="0" borderId="360" xfId="0" applyFont="1" applyBorder="1" applyAlignment="1">
      <alignment horizontal="center" vertical="center"/>
    </xf>
    <xf numFmtId="0" fontId="4" fillId="0" borderId="361" xfId="0" applyFont="1" applyBorder="1" applyAlignment="1">
      <alignment horizontal="center" vertical="center"/>
    </xf>
    <xf numFmtId="0" fontId="5" fillId="8" borderId="356" xfId="0" applyFont="1" applyFill="1" applyBorder="1" applyAlignment="1">
      <alignment horizontal="center" vertical="center"/>
    </xf>
    <xf numFmtId="0" fontId="5" fillId="8" borderId="357" xfId="0" applyFont="1" applyFill="1" applyBorder="1" applyAlignment="1">
      <alignment horizontal="center" vertical="center"/>
    </xf>
    <xf numFmtId="0" fontId="11" fillId="0" borderId="12" xfId="0" applyFont="1" applyBorder="1" applyAlignment="1">
      <alignment horizontal="distributed" vertical="center" justifyLastLine="1"/>
    </xf>
    <xf numFmtId="0" fontId="11" fillId="0" borderId="0" xfId="0" applyFont="1" applyBorder="1" applyAlignment="1">
      <alignment horizontal="distributed" vertical="center" justifyLastLine="1"/>
    </xf>
    <xf numFmtId="0" fontId="11" fillId="0" borderId="13" xfId="0" applyFont="1" applyBorder="1" applyAlignment="1">
      <alignment horizontal="distributed" vertical="center" justifyLastLine="1"/>
    </xf>
    <xf numFmtId="0" fontId="5" fillId="0" borderId="0" xfId="0" applyFont="1" applyBorder="1" applyAlignment="1">
      <alignment vertical="center" wrapText="1"/>
    </xf>
    <xf numFmtId="0" fontId="3" fillId="0" borderId="0" xfId="0" applyFont="1" applyAlignment="1"/>
    <xf numFmtId="3" fontId="16" fillId="0" borderId="0" xfId="0" applyNumberFormat="1" applyFont="1" applyBorder="1" applyAlignment="1">
      <alignment horizontal="center" vertical="center"/>
    </xf>
    <xf numFmtId="0" fontId="25" fillId="0" borderId="0" xfId="0" applyFont="1" applyBorder="1" applyAlignment="1">
      <alignment horizontal="center" vertical="center"/>
    </xf>
    <xf numFmtId="0" fontId="25" fillId="0" borderId="8" xfId="0" applyFont="1" applyBorder="1" applyAlignment="1">
      <alignment horizontal="center" vertical="center"/>
    </xf>
    <xf numFmtId="0" fontId="84" fillId="0" borderId="211" xfId="0" applyFont="1" applyFill="1" applyBorder="1" applyAlignment="1">
      <alignment horizontal="right" vertical="top" shrinkToFit="1"/>
    </xf>
    <xf numFmtId="0" fontId="84" fillId="0" borderId="0" xfId="0" applyFont="1" applyFill="1" applyBorder="1" applyAlignment="1">
      <alignment horizontal="right" vertical="top" shrinkToFit="1"/>
    </xf>
    <xf numFmtId="0" fontId="22" fillId="0" borderId="1" xfId="0" applyFont="1" applyBorder="1" applyAlignment="1">
      <alignment vertical="center" wrapText="1"/>
    </xf>
    <xf numFmtId="0" fontId="22" fillId="0" borderId="7" xfId="0" applyFont="1" applyBorder="1" applyAlignment="1">
      <alignment vertical="center" wrapText="1"/>
    </xf>
    <xf numFmtId="0" fontId="72" fillId="0" borderId="7" xfId="0" applyFont="1" applyBorder="1" applyAlignment="1">
      <alignment wrapText="1"/>
    </xf>
    <xf numFmtId="0" fontId="72" fillId="0" borderId="167" xfId="0" applyFont="1" applyBorder="1" applyAlignment="1">
      <alignment wrapText="1"/>
    </xf>
    <xf numFmtId="0" fontId="22" fillId="0" borderId="3" xfId="0" applyFont="1" applyBorder="1" applyAlignment="1">
      <alignment vertical="center" wrapText="1"/>
    </xf>
    <xf numFmtId="0" fontId="22" fillId="0" borderId="0" xfId="0" applyFont="1" applyBorder="1" applyAlignment="1">
      <alignment vertical="center" wrapText="1"/>
    </xf>
    <xf numFmtId="0" fontId="72" fillId="0" borderId="0" xfId="0" applyFont="1" applyAlignment="1">
      <alignment wrapText="1"/>
    </xf>
    <xf numFmtId="0" fontId="72" fillId="0" borderId="23" xfId="0" applyFont="1" applyBorder="1" applyAlignment="1">
      <alignment wrapText="1"/>
    </xf>
    <xf numFmtId="0" fontId="11" fillId="0" borderId="18" xfId="0" applyFont="1" applyBorder="1" applyAlignment="1">
      <alignment horizontal="center" vertical="center"/>
    </xf>
    <xf numFmtId="0" fontId="11" fillId="0" borderId="10" xfId="0" applyFont="1" applyBorder="1" applyAlignment="1">
      <alignment horizontal="center" vertical="center"/>
    </xf>
    <xf numFmtId="0" fontId="11" fillId="0" borderId="12" xfId="0" applyFont="1" applyBorder="1" applyAlignment="1">
      <alignment horizontal="center" vertical="center"/>
    </xf>
    <xf numFmtId="0" fontId="11" fillId="0" borderId="0" xfId="0" applyFont="1" applyBorder="1" applyAlignment="1">
      <alignment horizontal="center" vertical="center"/>
    </xf>
    <xf numFmtId="49" fontId="21" fillId="0" borderId="1" xfId="0" applyNumberFormat="1" applyFont="1" applyBorder="1" applyAlignment="1">
      <alignment horizontal="center" vertical="center"/>
    </xf>
    <xf numFmtId="49" fontId="3" fillId="0" borderId="7" xfId="0" applyNumberFormat="1" applyFont="1" applyBorder="1" applyAlignment="1">
      <alignment horizontal="center" vertical="center"/>
    </xf>
    <xf numFmtId="49" fontId="3" fillId="0" borderId="2"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3" fillId="0" borderId="0" xfId="0" applyNumberFormat="1" applyFont="1" applyBorder="1" applyAlignment="1">
      <alignment horizontal="center" vertical="center"/>
    </xf>
    <xf numFmtId="49" fontId="3" fillId="0" borderId="4" xfId="0" applyNumberFormat="1" applyFont="1" applyBorder="1" applyAlignment="1">
      <alignment horizontal="center" vertical="center"/>
    </xf>
    <xf numFmtId="0" fontId="18" fillId="0" borderId="133" xfId="0" applyNumberFormat="1" applyFont="1" applyBorder="1" applyAlignment="1">
      <alignment horizontal="center" vertical="center"/>
    </xf>
    <xf numFmtId="0" fontId="26" fillId="0" borderId="183" xfId="0" applyFont="1" applyBorder="1" applyAlignment="1">
      <alignment horizontal="right" vertical="center"/>
    </xf>
    <xf numFmtId="0" fontId="11" fillId="0" borderId="17" xfId="0" applyFont="1" applyBorder="1" applyAlignment="1">
      <alignment vertical="top"/>
    </xf>
    <xf numFmtId="0" fontId="11" fillId="0" borderId="10" xfId="0" applyFont="1" applyBorder="1" applyAlignment="1">
      <alignment vertical="top"/>
    </xf>
    <xf numFmtId="0" fontId="11" fillId="0" borderId="3" xfId="0" applyFont="1" applyBorder="1" applyAlignment="1">
      <alignment vertical="top"/>
    </xf>
    <xf numFmtId="0" fontId="11" fillId="0" borderId="0" xfId="0" applyFont="1" applyBorder="1" applyAlignment="1">
      <alignment vertical="top"/>
    </xf>
    <xf numFmtId="0" fontId="11" fillId="0" borderId="16" xfId="0" applyFont="1" applyBorder="1" applyAlignment="1">
      <alignment vertical="top"/>
    </xf>
    <xf numFmtId="0" fontId="11" fillId="0" borderId="9" xfId="0" applyFont="1" applyBorder="1" applyAlignment="1">
      <alignment vertical="top"/>
    </xf>
    <xf numFmtId="179" fontId="18" fillId="0" borderId="134" xfId="0" applyNumberFormat="1" applyFont="1" applyBorder="1" applyAlignment="1">
      <alignment horizontal="center" vertical="center"/>
    </xf>
    <xf numFmtId="179" fontId="18" fillId="0" borderId="133" xfId="0" applyNumberFormat="1" applyFont="1" applyBorder="1" applyAlignment="1">
      <alignment horizontal="center" vertical="center"/>
    </xf>
    <xf numFmtId="0" fontId="11" fillId="0" borderId="17" xfId="0" applyFont="1" applyBorder="1" applyAlignment="1">
      <alignment vertical="top" wrapText="1"/>
    </xf>
    <xf numFmtId="0" fontId="11" fillId="0" borderId="10" xfId="0" applyFont="1" applyBorder="1" applyAlignment="1">
      <alignment vertical="top" wrapText="1"/>
    </xf>
    <xf numFmtId="0" fontId="11" fillId="0" borderId="3" xfId="0" applyFont="1" applyBorder="1" applyAlignment="1">
      <alignment vertical="top" wrapText="1"/>
    </xf>
    <xf numFmtId="0" fontId="11" fillId="0" borderId="0" xfId="0" applyFont="1" applyBorder="1" applyAlignment="1">
      <alignment vertical="top" wrapText="1"/>
    </xf>
    <xf numFmtId="0" fontId="21" fillId="0" borderId="1" xfId="0" applyFont="1" applyBorder="1" applyAlignment="1">
      <alignment vertical="top" wrapText="1"/>
    </xf>
    <xf numFmtId="0" fontId="3" fillId="0" borderId="7" xfId="0" applyFont="1" applyBorder="1" applyAlignment="1">
      <alignment wrapText="1"/>
    </xf>
    <xf numFmtId="0" fontId="0" fillId="0" borderId="7" xfId="0" applyBorder="1" applyAlignment="1">
      <alignment wrapText="1"/>
    </xf>
    <xf numFmtId="0" fontId="0" fillId="0" borderId="2" xfId="0" applyBorder="1" applyAlignment="1">
      <alignment wrapText="1"/>
    </xf>
    <xf numFmtId="0" fontId="3" fillId="0" borderId="3" xfId="0" applyFont="1" applyBorder="1" applyAlignment="1">
      <alignment wrapText="1"/>
    </xf>
    <xf numFmtId="0" fontId="3" fillId="0" borderId="0" xfId="0" applyFont="1" applyAlignment="1">
      <alignment wrapText="1"/>
    </xf>
    <xf numFmtId="0" fontId="0" fillId="0" borderId="0" xfId="0" applyAlignment="1">
      <alignment wrapText="1"/>
    </xf>
    <xf numFmtId="0" fontId="0" fillId="0" borderId="4" xfId="0" applyBorder="1" applyAlignment="1">
      <alignment wrapText="1"/>
    </xf>
    <xf numFmtId="0" fontId="21" fillId="0" borderId="7" xfId="0" applyFont="1" applyBorder="1" applyAlignment="1">
      <alignment vertical="top" wrapText="1"/>
    </xf>
    <xf numFmtId="0" fontId="21" fillId="0" borderId="3" xfId="0" applyFont="1" applyBorder="1" applyAlignment="1">
      <alignment vertical="top" wrapText="1"/>
    </xf>
    <xf numFmtId="0" fontId="21" fillId="0" borderId="0" xfId="0" applyFont="1" applyBorder="1" applyAlignment="1">
      <alignment vertical="top" wrapText="1"/>
    </xf>
    <xf numFmtId="0" fontId="16" fillId="0" borderId="0" xfId="0" applyFont="1" applyBorder="1" applyAlignment="1">
      <alignment horizontal="center" vertical="center"/>
    </xf>
    <xf numFmtId="0" fontId="16" fillId="0" borderId="4" xfId="0" applyFont="1" applyBorder="1" applyAlignment="1">
      <alignment horizontal="center" vertical="center"/>
    </xf>
    <xf numFmtId="0" fontId="16" fillId="0" borderId="8" xfId="0" applyFont="1" applyBorder="1" applyAlignment="1">
      <alignment horizontal="center" vertical="center"/>
    </xf>
    <xf numFmtId="0" fontId="16" fillId="0" borderId="6" xfId="0" applyFont="1" applyBorder="1" applyAlignment="1">
      <alignment horizontal="center" vertical="center"/>
    </xf>
    <xf numFmtId="0" fontId="5" fillId="0" borderId="1" xfId="0" applyFont="1" applyBorder="1" applyAlignment="1">
      <alignment horizontal="right" vertical="center" textRotation="255" shrinkToFit="1"/>
    </xf>
    <xf numFmtId="0" fontId="3" fillId="0" borderId="7" xfId="0" applyFont="1" applyBorder="1" applyAlignment="1">
      <alignment horizontal="right"/>
    </xf>
    <xf numFmtId="0" fontId="3" fillId="0" borderId="3" xfId="0" applyFont="1" applyBorder="1" applyAlignment="1">
      <alignment horizontal="right"/>
    </xf>
    <xf numFmtId="0" fontId="3" fillId="0" borderId="0" xfId="0" applyFont="1" applyAlignment="1">
      <alignment horizontal="right"/>
    </xf>
    <xf numFmtId="0" fontId="3" fillId="0" borderId="5" xfId="0" applyFont="1" applyBorder="1" applyAlignment="1">
      <alignment horizontal="right"/>
    </xf>
    <xf numFmtId="0" fontId="3" fillId="0" borderId="8" xfId="0" applyFont="1" applyBorder="1" applyAlignment="1">
      <alignment horizontal="right"/>
    </xf>
    <xf numFmtId="186" fontId="19" fillId="0" borderId="3" xfId="0" applyNumberFormat="1" applyFont="1" applyBorder="1" applyAlignment="1">
      <alignment vertical="center" shrinkToFit="1"/>
    </xf>
    <xf numFmtId="186" fontId="71" fillId="0" borderId="0" xfId="0" applyNumberFormat="1" applyFont="1" applyAlignment="1">
      <alignment vertical="center" shrinkToFit="1"/>
    </xf>
    <xf numFmtId="186" fontId="71" fillId="0" borderId="5" xfId="0" applyNumberFormat="1" applyFont="1" applyBorder="1" applyAlignment="1">
      <alignment vertical="center" shrinkToFit="1"/>
    </xf>
    <xf numFmtId="186" fontId="71" fillId="0" borderId="8" xfId="0" applyNumberFormat="1" applyFont="1" applyBorder="1" applyAlignment="1">
      <alignment vertical="center" shrinkToFit="1"/>
    </xf>
    <xf numFmtId="0" fontId="16" fillId="0" borderId="7" xfId="0" applyFont="1" applyBorder="1" applyAlignment="1">
      <alignment horizontal="left" vertical="center" textRotation="255" shrinkToFit="1"/>
    </xf>
    <xf numFmtId="0" fontId="16" fillId="0" borderId="2" xfId="0" applyFont="1" applyBorder="1" applyAlignment="1">
      <alignment horizontal="left" vertical="center" textRotation="255" shrinkToFit="1"/>
    </xf>
    <xf numFmtId="0" fontId="16" fillId="0" borderId="0" xfId="0" applyFont="1" applyBorder="1" applyAlignment="1">
      <alignment horizontal="left" vertical="center" textRotation="255" shrinkToFit="1"/>
    </xf>
    <xf numFmtId="0" fontId="16" fillId="0" borderId="4" xfId="0" applyFont="1" applyBorder="1" applyAlignment="1">
      <alignment horizontal="left" vertical="center" textRotation="255" shrinkToFit="1"/>
    </xf>
    <xf numFmtId="0" fontId="16" fillId="0" borderId="8" xfId="0" applyFont="1" applyBorder="1" applyAlignment="1">
      <alignment horizontal="left" vertical="center" textRotation="255" shrinkToFit="1"/>
    </xf>
    <xf numFmtId="0" fontId="16" fillId="0" borderId="6" xfId="0" applyFont="1" applyBorder="1" applyAlignment="1">
      <alignment horizontal="left" vertical="center" textRotation="255" shrinkToFit="1"/>
    </xf>
    <xf numFmtId="0" fontId="21" fillId="0" borderId="1" xfId="0" applyFont="1" applyBorder="1" applyAlignment="1">
      <alignment vertical="center" wrapText="1"/>
    </xf>
    <xf numFmtId="0" fontId="21" fillId="0" borderId="7" xfId="0" applyFont="1" applyBorder="1" applyAlignment="1">
      <alignment vertical="center" wrapText="1"/>
    </xf>
    <xf numFmtId="0" fontId="21" fillId="0" borderId="3" xfId="0" applyFont="1" applyBorder="1" applyAlignment="1">
      <alignment vertical="center" wrapText="1"/>
    </xf>
    <xf numFmtId="0" fontId="21" fillId="0" borderId="0" xfId="0" applyFont="1" applyBorder="1" applyAlignment="1">
      <alignment vertical="center" wrapText="1"/>
    </xf>
    <xf numFmtId="0" fontId="0" fillId="0" borderId="3" xfId="0" applyBorder="1" applyAlignment="1">
      <alignment wrapText="1"/>
    </xf>
    <xf numFmtId="0" fontId="26" fillId="0" borderId="19" xfId="0" applyFont="1" applyBorder="1" applyAlignment="1">
      <alignment horizontal="right" vertical="center"/>
    </xf>
    <xf numFmtId="0" fontId="3" fillId="0" borderId="1" xfId="0" applyFont="1" applyBorder="1" applyAlignment="1">
      <alignment horizontal="center" vertical="center" textRotation="255"/>
    </xf>
    <xf numFmtId="0" fontId="3" fillId="0" borderId="7" xfId="0" applyFont="1" applyBorder="1" applyAlignment="1">
      <alignment horizontal="center" vertical="center" textRotation="255"/>
    </xf>
    <xf numFmtId="0" fontId="3" fillId="0" borderId="2" xfId="0" applyFont="1" applyBorder="1" applyAlignment="1">
      <alignment horizontal="center" vertical="center" textRotation="255"/>
    </xf>
    <xf numFmtId="0" fontId="3" fillId="0" borderId="3" xfId="0" applyFont="1" applyBorder="1" applyAlignment="1">
      <alignment horizontal="center" vertical="center" textRotation="255"/>
    </xf>
    <xf numFmtId="0" fontId="3" fillId="0" borderId="0" xfId="0" applyFont="1" applyBorder="1" applyAlignment="1">
      <alignment horizontal="center" vertical="center" textRotation="255"/>
    </xf>
    <xf numFmtId="0" fontId="3" fillId="0" borderId="4" xfId="0" applyFont="1" applyBorder="1" applyAlignment="1">
      <alignment horizontal="center" vertical="center" textRotation="255"/>
    </xf>
    <xf numFmtId="0" fontId="3" fillId="0" borderId="5" xfId="0" applyFont="1" applyBorder="1" applyAlignment="1">
      <alignment horizontal="center" vertical="center" textRotation="255"/>
    </xf>
    <xf numFmtId="0" fontId="3" fillId="0" borderId="8" xfId="0" applyFont="1" applyBorder="1" applyAlignment="1">
      <alignment horizontal="center" vertical="center" textRotation="255"/>
    </xf>
    <xf numFmtId="0" fontId="3" fillId="0" borderId="6" xfId="0" applyFont="1" applyBorder="1" applyAlignment="1">
      <alignment horizontal="center" vertical="center" textRotation="255"/>
    </xf>
    <xf numFmtId="0" fontId="18" fillId="0" borderId="157" xfId="0" applyNumberFormat="1" applyFont="1" applyBorder="1" applyAlignment="1">
      <alignment horizontal="center" vertical="center"/>
    </xf>
    <xf numFmtId="186" fontId="71" fillId="0" borderId="3" xfId="0" applyNumberFormat="1" applyFont="1" applyBorder="1" applyAlignment="1">
      <alignment vertical="center" shrinkToFit="1"/>
    </xf>
    <xf numFmtId="0" fontId="6" fillId="0" borderId="9" xfId="0" applyFont="1" applyBorder="1" applyAlignment="1">
      <alignment horizontal="distributed" vertical="center" justifyLastLine="1"/>
    </xf>
    <xf numFmtId="38" fontId="18" fillId="0" borderId="130" xfId="0" applyNumberFormat="1" applyFont="1" applyBorder="1" applyAlignment="1">
      <alignment horizontal="center" vertical="center"/>
    </xf>
    <xf numFmtId="0" fontId="18" fillId="0" borderId="10" xfId="0" applyFont="1" applyBorder="1" applyAlignment="1">
      <alignment horizontal="center" vertical="center"/>
    </xf>
    <xf numFmtId="0" fontId="18" fillId="0" borderId="11" xfId="0" applyFont="1" applyBorder="1" applyAlignment="1">
      <alignment horizontal="center" vertical="center"/>
    </xf>
    <xf numFmtId="0" fontId="18" fillId="0" borderId="131" xfId="0" applyFont="1" applyBorder="1" applyAlignment="1">
      <alignment horizontal="center" vertical="center"/>
    </xf>
    <xf numFmtId="0" fontId="18" fillId="0" borderId="0" xfId="0" applyFont="1" applyBorder="1" applyAlignment="1">
      <alignment horizontal="center" vertical="center"/>
    </xf>
    <xf numFmtId="0" fontId="18" fillId="0" borderId="13" xfId="0" applyFont="1" applyBorder="1" applyAlignment="1">
      <alignment horizontal="center" vertical="center"/>
    </xf>
    <xf numFmtId="0" fontId="18" fillId="0" borderId="132" xfId="0" applyFont="1" applyBorder="1" applyAlignment="1">
      <alignment horizontal="center" vertical="center"/>
    </xf>
    <xf numFmtId="0" fontId="18" fillId="0" borderId="9" xfId="0" applyFont="1" applyBorder="1" applyAlignment="1">
      <alignment horizontal="center" vertical="center"/>
    </xf>
    <xf numFmtId="0" fontId="18" fillId="0" borderId="15" xfId="0" applyFont="1" applyBorder="1" applyAlignment="1">
      <alignment horizontal="center" vertical="center"/>
    </xf>
    <xf numFmtId="0" fontId="38" fillId="0" borderId="12" xfId="0" applyFont="1" applyFill="1" applyBorder="1" applyAlignment="1">
      <alignment horizontal="center" vertical="center"/>
    </xf>
    <xf numFmtId="0" fontId="38" fillId="0" borderId="0" xfId="0" applyFont="1" applyFill="1" applyBorder="1" applyAlignment="1">
      <alignment horizontal="center" vertical="center"/>
    </xf>
    <xf numFmtId="0" fontId="8" fillId="0" borderId="130" xfId="0" applyFont="1" applyBorder="1" applyAlignment="1">
      <alignment horizontal="right" vertical="center"/>
    </xf>
    <xf numFmtId="0" fontId="8" fillId="0" borderId="10" xfId="0" applyFont="1" applyBorder="1" applyAlignment="1">
      <alignment horizontal="right" vertical="center"/>
    </xf>
    <xf numFmtId="0" fontId="8" fillId="0" borderId="11" xfId="0" applyFont="1" applyBorder="1" applyAlignment="1">
      <alignment horizontal="right" vertical="center"/>
    </xf>
    <xf numFmtId="0" fontId="6" fillId="2" borderId="139" xfId="0" applyFont="1" applyFill="1" applyBorder="1" applyAlignment="1">
      <alignment horizontal="distributed" vertical="center" justifyLastLine="1"/>
    </xf>
    <xf numFmtId="0" fontId="6" fillId="2" borderId="171" xfId="0" applyFont="1" applyFill="1" applyBorder="1" applyAlignment="1">
      <alignment horizontal="distributed" vertical="center" justifyLastLine="1"/>
    </xf>
    <xf numFmtId="0" fontId="7" fillId="0" borderId="0" xfId="0" applyFont="1" applyAlignment="1">
      <alignment horizontal="left" wrapText="1"/>
    </xf>
    <xf numFmtId="0" fontId="18" fillId="0" borderId="152" xfId="0" applyFont="1" applyBorder="1" applyAlignment="1">
      <alignment horizontal="center" vertical="center"/>
    </xf>
    <xf numFmtId="0" fontId="18" fillId="0" borderId="153" xfId="0" applyFont="1" applyBorder="1" applyAlignment="1">
      <alignment horizontal="center" vertical="center"/>
    </xf>
    <xf numFmtId="0" fontId="18" fillId="0" borderId="154" xfId="0" applyFont="1" applyBorder="1" applyAlignment="1">
      <alignment horizontal="center" vertical="center"/>
    </xf>
    <xf numFmtId="0" fontId="13" fillId="0" borderId="18" xfId="0" applyFont="1" applyBorder="1" applyAlignment="1">
      <alignment horizontal="center" vertical="center"/>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13" fillId="0" borderId="0" xfId="0" applyFont="1" applyBorder="1" applyAlignment="1">
      <alignment horizontal="center" vertical="center"/>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13" fillId="0" borderId="9" xfId="0" applyFont="1" applyBorder="1" applyAlignment="1">
      <alignment horizontal="center" vertical="center"/>
    </xf>
    <xf numFmtId="0" fontId="13" fillId="0" borderId="15" xfId="0" applyFont="1" applyBorder="1" applyAlignment="1">
      <alignment horizontal="center" vertical="center"/>
    </xf>
    <xf numFmtId="0" fontId="39" fillId="0" borderId="0" xfId="0" applyFont="1" applyAlignment="1">
      <alignment horizontal="distributed" vertical="top" justifyLastLine="1"/>
    </xf>
    <xf numFmtId="179" fontId="18" fillId="0" borderId="14" xfId="0" applyNumberFormat="1" applyFont="1" applyBorder="1" applyAlignment="1">
      <alignment horizontal="center" vertical="center"/>
    </xf>
    <xf numFmtId="179" fontId="18" fillId="0" borderId="9" xfId="0" applyNumberFormat="1" applyFont="1" applyBorder="1" applyAlignment="1">
      <alignment horizontal="center" vertical="center"/>
    </xf>
    <xf numFmtId="179" fontId="18" fillId="0" borderId="154" xfId="0" applyNumberFormat="1" applyFont="1" applyBorder="1" applyAlignment="1">
      <alignment horizontal="center" vertical="center"/>
    </xf>
    <xf numFmtId="0" fontId="18" fillId="0" borderId="14" xfId="0" applyNumberFormat="1" applyFont="1" applyBorder="1" applyAlignment="1">
      <alignment horizontal="center" vertical="center"/>
    </xf>
    <xf numFmtId="0" fontId="18" fillId="0" borderId="9" xfId="0" applyNumberFormat="1" applyFont="1" applyBorder="1" applyAlignment="1">
      <alignment horizontal="center" vertical="center"/>
    </xf>
    <xf numFmtId="0" fontId="18" fillId="0" borderId="154" xfId="0" applyNumberFormat="1" applyFont="1" applyBorder="1" applyAlignment="1">
      <alignment horizontal="center" vertical="center"/>
    </xf>
    <xf numFmtId="0" fontId="18" fillId="0" borderId="15" xfId="0" applyNumberFormat="1" applyFont="1" applyBorder="1" applyAlignment="1">
      <alignment horizontal="center" vertical="center"/>
    </xf>
    <xf numFmtId="0" fontId="7" fillId="0" borderId="12" xfId="0" applyFont="1" applyBorder="1" applyAlignment="1">
      <alignment horizontal="center" vertical="center" wrapText="1"/>
    </xf>
    <xf numFmtId="0" fontId="7" fillId="0" borderId="0" xfId="0" applyFont="1" applyBorder="1" applyAlignment="1">
      <alignment horizontal="center" vertical="center" wrapText="1"/>
    </xf>
    <xf numFmtId="0" fontId="8" fillId="0" borderId="18" xfId="0" applyFont="1" applyBorder="1" applyAlignment="1">
      <alignment horizontal="right" vertical="center"/>
    </xf>
    <xf numFmtId="0" fontId="6" fillId="0" borderId="18" xfId="0" applyFont="1" applyBorder="1" applyAlignment="1">
      <alignment horizontal="center" vertical="center"/>
    </xf>
    <xf numFmtId="0" fontId="6" fillId="0" borderId="10" xfId="0" applyFont="1" applyBorder="1" applyAlignment="1">
      <alignment horizontal="center" vertical="center"/>
    </xf>
    <xf numFmtId="0" fontId="6" fillId="0" borderId="152" xfId="0" applyFont="1" applyBorder="1" applyAlignment="1">
      <alignment horizontal="center" vertical="center"/>
    </xf>
    <xf numFmtId="0" fontId="3" fillId="4" borderId="7" xfId="0" applyFont="1" applyFill="1" applyBorder="1" applyAlignment="1">
      <alignment horizontal="left" vertical="center" wrapText="1" justifyLastLine="1"/>
    </xf>
    <xf numFmtId="0" fontId="3" fillId="4" borderId="0" xfId="0" applyFont="1" applyFill="1" applyBorder="1" applyAlignment="1">
      <alignment horizontal="left" vertical="center" wrapText="1" justifyLastLine="1"/>
    </xf>
    <xf numFmtId="0" fontId="3" fillId="4" borderId="8" xfId="0" applyFont="1" applyFill="1" applyBorder="1" applyAlignment="1">
      <alignment horizontal="left" vertical="center" wrapText="1" justifyLastLine="1"/>
    </xf>
    <xf numFmtId="0" fontId="10" fillId="0" borderId="18" xfId="0" applyNumberFormat="1" applyFont="1" applyBorder="1" applyAlignment="1">
      <alignment horizontal="center" vertical="center" textRotation="255"/>
    </xf>
    <xf numFmtId="0" fontId="10" fillId="0" borderId="10" xfId="0" applyNumberFormat="1" applyFont="1" applyBorder="1" applyAlignment="1">
      <alignment horizontal="center" vertical="center" textRotation="255"/>
    </xf>
    <xf numFmtId="0" fontId="10" fillId="0" borderId="152" xfId="0" applyNumberFormat="1" applyFont="1" applyBorder="1" applyAlignment="1">
      <alignment horizontal="center" vertical="center" textRotation="255"/>
    </xf>
    <xf numFmtId="0" fontId="10" fillId="0" borderId="12" xfId="0" applyNumberFormat="1" applyFont="1" applyBorder="1" applyAlignment="1">
      <alignment horizontal="center" vertical="center" textRotation="255"/>
    </xf>
    <xf numFmtId="0" fontId="10" fillId="0" borderId="0" xfId="0" applyNumberFormat="1" applyFont="1" applyBorder="1" applyAlignment="1">
      <alignment horizontal="center" vertical="center" textRotation="255"/>
    </xf>
    <xf numFmtId="0" fontId="10" fillId="0" borderId="153" xfId="0" applyNumberFormat="1" applyFont="1" applyBorder="1" applyAlignment="1">
      <alignment horizontal="center" vertical="center" textRotation="255"/>
    </xf>
    <xf numFmtId="0" fontId="10" fillId="0" borderId="14" xfId="0" applyNumberFormat="1" applyFont="1" applyBorder="1" applyAlignment="1">
      <alignment horizontal="center" vertical="center" textRotation="255"/>
    </xf>
    <xf numFmtId="0" fontId="10" fillId="0" borderId="9" xfId="0" applyNumberFormat="1" applyFont="1" applyBorder="1" applyAlignment="1">
      <alignment horizontal="center" vertical="center" textRotation="255"/>
    </xf>
    <xf numFmtId="0" fontId="10" fillId="0" borderId="154" xfId="0" applyNumberFormat="1" applyFont="1" applyBorder="1" applyAlignment="1">
      <alignment horizontal="center" vertical="center" textRotation="255"/>
    </xf>
    <xf numFmtId="0" fontId="13" fillId="0" borderId="12" xfId="0" applyFont="1" applyFill="1" applyBorder="1" applyAlignment="1">
      <alignment horizontal="center" vertical="center"/>
    </xf>
    <xf numFmtId="0" fontId="13" fillId="0" borderId="0" xfId="0" applyFont="1" applyFill="1" applyBorder="1" applyAlignment="1">
      <alignment horizontal="center" vertical="center"/>
    </xf>
    <xf numFmtId="0" fontId="13" fillId="0" borderId="13" xfId="0" applyFont="1" applyFill="1" applyBorder="1" applyAlignment="1">
      <alignment horizontal="center" vertical="center"/>
    </xf>
    <xf numFmtId="0" fontId="19" fillId="0" borderId="155" xfId="0" applyFont="1" applyBorder="1" applyAlignment="1">
      <alignment horizontal="center" vertical="center" shrinkToFit="1"/>
    </xf>
    <xf numFmtId="0" fontId="19" fillId="0" borderId="19" xfId="0" applyFont="1" applyBorder="1" applyAlignment="1">
      <alignment horizontal="center" vertical="center" shrinkToFit="1"/>
    </xf>
    <xf numFmtId="0" fontId="19" fillId="0" borderId="158" xfId="0" applyFont="1" applyBorder="1" applyAlignment="1">
      <alignment horizontal="center" vertical="center" shrinkToFit="1"/>
    </xf>
    <xf numFmtId="0" fontId="6" fillId="0" borderId="139" xfId="0" applyFont="1" applyBorder="1" applyAlignment="1">
      <alignment horizontal="center" vertical="center"/>
    </xf>
    <xf numFmtId="0" fontId="6" fillId="0" borderId="171" xfId="0" applyFont="1" applyBorder="1" applyAlignment="1">
      <alignment horizontal="center" vertical="center"/>
    </xf>
    <xf numFmtId="0" fontId="16" fillId="4" borderId="7" xfId="0" applyFont="1" applyFill="1" applyBorder="1" applyAlignment="1" applyProtection="1">
      <alignment horizontal="center" vertical="center" wrapText="1"/>
    </xf>
    <xf numFmtId="0" fontId="0" fillId="4" borderId="7" xfId="0" applyFill="1" applyBorder="1" applyAlignment="1">
      <alignment wrapText="1"/>
    </xf>
    <xf numFmtId="0" fontId="0" fillId="4" borderId="0" xfId="0" applyFill="1" applyBorder="1" applyAlignment="1">
      <alignment wrapText="1"/>
    </xf>
    <xf numFmtId="0" fontId="0" fillId="4" borderId="8" xfId="0" applyFill="1" applyBorder="1" applyAlignment="1">
      <alignment wrapText="1"/>
    </xf>
    <xf numFmtId="0" fontId="3" fillId="4" borderId="3" xfId="0" applyFont="1" applyFill="1" applyBorder="1" applyAlignment="1">
      <alignment horizontal="center" vertical="distributed" textRotation="255"/>
    </xf>
    <xf numFmtId="0" fontId="3" fillId="4" borderId="0" xfId="0" applyFont="1" applyFill="1" applyBorder="1" applyAlignment="1">
      <alignment horizontal="center" vertical="distributed" textRotation="255"/>
    </xf>
    <xf numFmtId="0" fontId="3" fillId="4" borderId="4" xfId="0" applyFont="1" applyFill="1" applyBorder="1" applyAlignment="1">
      <alignment horizontal="center" vertical="distributed" textRotation="255"/>
    </xf>
    <xf numFmtId="0" fontId="3" fillId="0" borderId="3" xfId="0" applyFont="1" applyBorder="1" applyAlignment="1">
      <alignment horizontal="center" vertical="distributed" textRotation="255"/>
    </xf>
    <xf numFmtId="0" fontId="3" fillId="0" borderId="0" xfId="0" applyFont="1" applyBorder="1" applyAlignment="1">
      <alignment horizontal="center" vertical="distributed" textRotation="255"/>
    </xf>
    <xf numFmtId="0" fontId="3" fillId="0" borderId="4" xfId="0" applyFont="1" applyBorder="1" applyAlignment="1">
      <alignment horizontal="center" vertical="distributed" textRotation="255"/>
    </xf>
    <xf numFmtId="0" fontId="3" fillId="0" borderId="5" xfId="0" applyFont="1" applyBorder="1" applyAlignment="1">
      <alignment horizontal="center" vertical="distributed" textRotation="255"/>
    </xf>
    <xf numFmtId="0" fontId="3" fillId="0" borderId="8" xfId="0" applyFont="1" applyBorder="1" applyAlignment="1">
      <alignment horizontal="center" vertical="distributed" textRotation="255"/>
    </xf>
    <xf numFmtId="0" fontId="3" fillId="0" borderId="6" xfId="0" applyFont="1" applyBorder="1" applyAlignment="1">
      <alignment horizontal="center" vertical="distributed" textRotation="255"/>
    </xf>
    <xf numFmtId="0" fontId="16" fillId="4" borderId="0" xfId="0" applyFont="1" applyFill="1" applyBorder="1" applyAlignment="1">
      <alignment horizontal="distributed" vertical="center"/>
    </xf>
    <xf numFmtId="0" fontId="16" fillId="4" borderId="0" xfId="0" applyFont="1" applyFill="1" applyBorder="1" applyAlignment="1">
      <alignment horizontal="center" vertical="top"/>
    </xf>
    <xf numFmtId="0" fontId="16" fillId="4" borderId="8" xfId="0" applyFont="1" applyFill="1" applyBorder="1" applyAlignment="1">
      <alignment horizontal="center" vertical="top"/>
    </xf>
    <xf numFmtId="0" fontId="21" fillId="4" borderId="7" xfId="0" applyFont="1" applyFill="1" applyBorder="1" applyAlignment="1"/>
    <xf numFmtId="0" fontId="16" fillId="4" borderId="7" xfId="0" applyFont="1" applyFill="1" applyBorder="1" applyAlignment="1"/>
    <xf numFmtId="0" fontId="16" fillId="4" borderId="2" xfId="0" applyFont="1" applyFill="1" applyBorder="1" applyAlignment="1"/>
    <xf numFmtId="0" fontId="16" fillId="4" borderId="0" xfId="0" applyFont="1" applyFill="1" applyBorder="1" applyAlignment="1"/>
    <xf numFmtId="0" fontId="16" fillId="4" borderId="4" xfId="0" applyFont="1" applyFill="1" applyBorder="1" applyAlignment="1"/>
    <xf numFmtId="0" fontId="7" fillId="0" borderId="18"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3" xfId="0" applyFont="1" applyBorder="1" applyAlignment="1">
      <alignment horizontal="center" vertical="center" wrapText="1"/>
    </xf>
    <xf numFmtId="0" fontId="10" fillId="0" borderId="130" xfId="0" applyNumberFormat="1" applyFont="1" applyBorder="1" applyAlignment="1">
      <alignment horizontal="center" vertical="center" textRotation="255"/>
    </xf>
    <xf numFmtId="0" fontId="10" fillId="0" borderId="11" xfId="0" applyNumberFormat="1" applyFont="1" applyBorder="1" applyAlignment="1">
      <alignment horizontal="center" vertical="center" textRotation="255"/>
    </xf>
    <xf numFmtId="0" fontId="10" fillId="0" borderId="131" xfId="0" applyNumberFormat="1" applyFont="1" applyBorder="1" applyAlignment="1">
      <alignment horizontal="center" vertical="center" textRotation="255"/>
    </xf>
    <xf numFmtId="0" fontId="10" fillId="0" borderId="13" xfId="0" applyNumberFormat="1" applyFont="1" applyBorder="1" applyAlignment="1">
      <alignment horizontal="center" vertical="center" textRotation="255"/>
    </xf>
    <xf numFmtId="0" fontId="10" fillId="0" borderId="132" xfId="0" applyNumberFormat="1" applyFont="1" applyBorder="1" applyAlignment="1">
      <alignment horizontal="center" vertical="center" textRotation="255"/>
    </xf>
    <xf numFmtId="0" fontId="10" fillId="0" borderId="15" xfId="0" applyNumberFormat="1" applyFont="1" applyBorder="1" applyAlignment="1">
      <alignment horizontal="center" vertical="center" textRotation="255"/>
    </xf>
    <xf numFmtId="0" fontId="22" fillId="0" borderId="35" xfId="0" applyFont="1" applyBorder="1" applyAlignment="1">
      <alignment horizontal="center" vertical="center" wrapText="1"/>
    </xf>
    <xf numFmtId="0" fontId="22" fillId="0" borderId="203" xfId="0" applyFont="1" applyBorder="1" applyAlignment="1">
      <alignment horizontal="center" vertical="center" wrapText="1"/>
    </xf>
    <xf numFmtId="0" fontId="22" fillId="0" borderId="37" xfId="0" applyFont="1" applyBorder="1" applyAlignment="1">
      <alignment horizontal="center" vertical="center" wrapText="1"/>
    </xf>
    <xf numFmtId="0" fontId="16" fillId="5" borderId="3" xfId="0" applyFont="1" applyFill="1" applyBorder="1" applyAlignment="1">
      <alignment horizontal="center" vertical="center"/>
    </xf>
    <xf numFmtId="0" fontId="16" fillId="5" borderId="0" xfId="0" applyFont="1" applyFill="1" applyBorder="1" applyAlignment="1">
      <alignment horizontal="center" vertical="center"/>
    </xf>
    <xf numFmtId="0" fontId="7" fillId="0" borderId="0" xfId="0" applyFont="1" applyAlignment="1">
      <alignment horizontal="center" vertical="center" wrapText="1"/>
    </xf>
    <xf numFmtId="0" fontId="7" fillId="0" borderId="9" xfId="0" applyFont="1" applyBorder="1" applyAlignment="1">
      <alignment horizontal="center" vertical="center" wrapText="1"/>
    </xf>
    <xf numFmtId="179" fontId="18" fillId="0" borderId="155" xfId="0" applyNumberFormat="1" applyFont="1" applyBorder="1" applyAlignment="1">
      <alignment horizontal="center" vertical="center"/>
    </xf>
    <xf numFmtId="179" fontId="18" fillId="0" borderId="19" xfId="0" applyNumberFormat="1" applyFont="1" applyBorder="1" applyAlignment="1">
      <alignment horizontal="center" vertical="center"/>
    </xf>
    <xf numFmtId="179" fontId="18" fillId="0" borderId="158" xfId="0" applyNumberFormat="1" applyFont="1" applyBorder="1" applyAlignment="1">
      <alignment horizontal="center" vertical="center"/>
    </xf>
    <xf numFmtId="185" fontId="13" fillId="5" borderId="0" xfId="0" applyNumberFormat="1" applyFont="1" applyFill="1" applyBorder="1" applyAlignment="1">
      <alignment horizontal="center"/>
    </xf>
    <xf numFmtId="0" fontId="7" fillId="0" borderId="0" xfId="0" applyFont="1" applyBorder="1" applyAlignment="1">
      <alignment horizontal="center" vertical="center"/>
    </xf>
    <xf numFmtId="0" fontId="18" fillId="0" borderId="155" xfId="0" applyNumberFormat="1" applyFont="1" applyBorder="1" applyAlignment="1">
      <alignment horizontal="center" vertical="center"/>
    </xf>
    <xf numFmtId="0" fontId="18" fillId="0" borderId="19" xfId="0" applyNumberFormat="1" applyFont="1" applyBorder="1" applyAlignment="1">
      <alignment horizontal="center" vertical="center"/>
    </xf>
    <xf numFmtId="0" fontId="18" fillId="0" borderId="158" xfId="0" applyNumberFormat="1" applyFont="1" applyBorder="1" applyAlignment="1">
      <alignment horizontal="center" vertical="center"/>
    </xf>
    <xf numFmtId="0" fontId="7" fillId="0" borderId="0" xfId="0" applyFont="1" applyAlignment="1">
      <alignment horizontal="center" vertical="center"/>
    </xf>
    <xf numFmtId="0" fontId="13" fillId="0" borderId="0" xfId="0" applyFont="1" applyAlignment="1">
      <alignment horizontal="center" vertical="center"/>
    </xf>
    <xf numFmtId="0" fontId="6" fillId="0" borderId="0" xfId="0" applyFont="1" applyBorder="1" applyAlignment="1">
      <alignment horizontal="distributed" vertical="center"/>
    </xf>
    <xf numFmtId="0" fontId="13" fillId="0" borderId="155" xfId="0" applyFont="1" applyBorder="1" applyAlignment="1">
      <alignment horizontal="center" vertical="center"/>
    </xf>
    <xf numFmtId="0" fontId="13" fillId="0" borderId="19" xfId="0" applyFont="1" applyBorder="1" applyAlignment="1">
      <alignment horizontal="center" vertical="center"/>
    </xf>
    <xf numFmtId="0" fontId="13" fillId="0" borderId="158" xfId="0" applyFont="1" applyBorder="1" applyAlignment="1">
      <alignment horizontal="center" vertical="center"/>
    </xf>
    <xf numFmtId="0" fontId="6" fillId="0" borderId="0" xfId="0" applyFont="1" applyAlignment="1">
      <alignment horizontal="center" vertical="center"/>
    </xf>
    <xf numFmtId="0" fontId="6" fillId="0" borderId="139" xfId="0" applyFont="1" applyBorder="1" applyAlignment="1">
      <alignment horizontal="distributed" vertical="center" justifyLastLine="1"/>
    </xf>
    <xf numFmtId="0" fontId="6" fillId="0" borderId="171" xfId="0" applyFont="1" applyBorder="1" applyAlignment="1">
      <alignment horizontal="distributed" vertical="center" justifyLastLine="1"/>
    </xf>
    <xf numFmtId="179" fontId="18" fillId="0" borderId="156" xfId="0" applyNumberFormat="1" applyFont="1" applyBorder="1" applyAlignment="1">
      <alignment horizontal="center" vertical="center"/>
    </xf>
    <xf numFmtId="0" fontId="7" fillId="0" borderId="0" xfId="0" applyFont="1" applyAlignment="1">
      <alignment vertical="center"/>
    </xf>
    <xf numFmtId="0" fontId="7" fillId="0" borderId="9" xfId="0" applyFont="1" applyBorder="1" applyAlignment="1">
      <alignment vertical="center"/>
    </xf>
    <xf numFmtId="0" fontId="18" fillId="0" borderId="18" xfId="0" applyNumberFormat="1" applyFont="1" applyBorder="1" applyAlignment="1">
      <alignment horizontal="center" vertical="center"/>
    </xf>
    <xf numFmtId="0" fontId="18" fillId="0" borderId="10" xfId="0" applyNumberFormat="1" applyFont="1" applyBorder="1" applyAlignment="1">
      <alignment horizontal="center" vertical="center"/>
    </xf>
    <xf numFmtId="0" fontId="18" fillId="0" borderId="11" xfId="0" applyNumberFormat="1" applyFont="1" applyBorder="1" applyAlignment="1">
      <alignment horizontal="center" vertical="center"/>
    </xf>
    <xf numFmtId="0" fontId="18" fillId="0" borderId="12" xfId="0" applyNumberFormat="1" applyFont="1" applyBorder="1" applyAlignment="1">
      <alignment horizontal="center" vertical="center"/>
    </xf>
    <xf numFmtId="0" fontId="18" fillId="0" borderId="0" xfId="0" applyNumberFormat="1" applyFont="1" applyBorder="1" applyAlignment="1">
      <alignment horizontal="center" vertical="center"/>
    </xf>
    <xf numFmtId="0" fontId="18" fillId="0" borderId="13" xfId="0" applyNumberFormat="1" applyFont="1" applyBorder="1" applyAlignment="1">
      <alignment horizontal="center" vertical="center"/>
    </xf>
    <xf numFmtId="0" fontId="4" fillId="5" borderId="0" xfId="0" applyFont="1" applyFill="1" applyAlignment="1">
      <alignment horizontal="center" vertical="center"/>
    </xf>
    <xf numFmtId="0" fontId="13" fillId="5" borderId="0" xfId="0" applyFont="1" applyFill="1" applyBorder="1" applyAlignment="1">
      <alignment horizontal="center"/>
    </xf>
    <xf numFmtId="0" fontId="7" fillId="0" borderId="0" xfId="0" applyFont="1" applyAlignment="1">
      <alignment vertical="center" wrapText="1"/>
    </xf>
    <xf numFmtId="182" fontId="13" fillId="5" borderId="0" xfId="0" applyNumberFormat="1" applyFont="1" applyFill="1" applyBorder="1" applyAlignment="1">
      <alignment vertical="center" shrinkToFit="1"/>
    </xf>
    <xf numFmtId="0" fontId="7" fillId="0" borderId="10" xfId="0" applyFont="1" applyBorder="1" applyAlignment="1">
      <alignment horizontal="right"/>
    </xf>
    <xf numFmtId="0" fontId="7" fillId="0" borderId="43" xfId="0" applyFont="1" applyBorder="1" applyAlignment="1">
      <alignment horizontal="right"/>
    </xf>
    <xf numFmtId="0" fontId="7" fillId="0" borderId="0" xfId="0" applyFont="1" applyBorder="1" applyAlignment="1">
      <alignment horizontal="right"/>
    </xf>
    <xf numFmtId="0" fontId="7" fillId="0" borderId="26" xfId="0" applyFont="1" applyBorder="1" applyAlignment="1">
      <alignment horizontal="right"/>
    </xf>
    <xf numFmtId="0" fontId="7" fillId="0" borderId="9" xfId="0" applyFont="1" applyBorder="1" applyAlignment="1">
      <alignment horizontal="right"/>
    </xf>
    <xf numFmtId="0" fontId="7" fillId="0" borderId="42" xfId="0" applyFont="1" applyBorder="1" applyAlignment="1">
      <alignment horizontal="right"/>
    </xf>
    <xf numFmtId="0" fontId="7" fillId="0" borderId="155" xfId="0" applyFont="1" applyBorder="1" applyAlignment="1">
      <alignment horizontal="center" vertical="center"/>
    </xf>
    <xf numFmtId="0" fontId="7" fillId="0" borderId="19" xfId="0" applyFont="1" applyBorder="1" applyAlignment="1">
      <alignment horizontal="center" vertical="center"/>
    </xf>
    <xf numFmtId="0" fontId="7" fillId="0" borderId="204" xfId="0" applyFont="1" applyBorder="1" applyAlignment="1">
      <alignment horizontal="center" vertical="center"/>
    </xf>
    <xf numFmtId="0" fontId="5" fillId="4" borderId="3" xfId="0" applyFont="1" applyFill="1" applyBorder="1" applyAlignment="1">
      <alignment horizontal="center" vertical="distributed"/>
    </xf>
    <xf numFmtId="0" fontId="5" fillId="4" borderId="0" xfId="0" applyFont="1" applyFill="1" applyBorder="1" applyAlignment="1">
      <alignment horizontal="center" vertical="distributed"/>
    </xf>
    <xf numFmtId="0" fontId="5" fillId="4" borderId="4" xfId="0" applyFont="1" applyFill="1" applyBorder="1" applyAlignment="1">
      <alignment horizontal="center" vertical="distributed"/>
    </xf>
    <xf numFmtId="0" fontId="3" fillId="4" borderId="7" xfId="0" applyFont="1" applyFill="1" applyBorder="1" applyAlignment="1">
      <alignment vertical="center" wrapText="1"/>
    </xf>
    <xf numFmtId="0" fontId="3" fillId="4" borderId="7" xfId="0" applyFont="1" applyFill="1" applyBorder="1" applyAlignment="1">
      <alignment vertical="center"/>
    </xf>
    <xf numFmtId="0" fontId="3" fillId="4" borderId="2" xfId="0" applyFont="1" applyFill="1" applyBorder="1" applyAlignment="1">
      <alignment vertical="center"/>
    </xf>
    <xf numFmtId="0" fontId="3" fillId="4" borderId="0" xfId="0" applyFont="1" applyFill="1" applyBorder="1" applyAlignment="1">
      <alignment vertical="center"/>
    </xf>
    <xf numFmtId="0" fontId="3" fillId="4" borderId="4" xfId="0" applyFont="1" applyFill="1" applyBorder="1" applyAlignment="1">
      <alignment vertical="center"/>
    </xf>
    <xf numFmtId="0" fontId="3" fillId="4" borderId="8" xfId="0" applyFont="1" applyFill="1" applyBorder="1" applyAlignment="1">
      <alignment vertical="center"/>
    </xf>
    <xf numFmtId="0" fontId="3" fillId="4" borderId="6" xfId="0" applyFont="1" applyFill="1" applyBorder="1" applyAlignment="1">
      <alignment vertical="center"/>
    </xf>
    <xf numFmtId="179" fontId="19" fillId="0" borderId="130" xfId="0" applyNumberFormat="1" applyFont="1" applyFill="1" applyBorder="1" applyAlignment="1">
      <alignment horizontal="center" vertical="center"/>
    </xf>
    <xf numFmtId="179" fontId="19" fillId="0" borderId="10" xfId="0" applyNumberFormat="1" applyFont="1" applyFill="1" applyBorder="1" applyAlignment="1">
      <alignment horizontal="center" vertical="center"/>
    </xf>
    <xf numFmtId="179" fontId="19" fillId="0" borderId="131" xfId="0" applyNumberFormat="1" applyFont="1" applyFill="1" applyBorder="1" applyAlignment="1">
      <alignment horizontal="center" vertical="center"/>
    </xf>
    <xf numFmtId="179" fontId="19" fillId="0" borderId="0" xfId="0" applyNumberFormat="1" applyFont="1" applyFill="1" applyBorder="1" applyAlignment="1">
      <alignment horizontal="center" vertical="center"/>
    </xf>
    <xf numFmtId="179" fontId="19" fillId="0" borderId="132" xfId="0" applyNumberFormat="1" applyFont="1" applyFill="1" applyBorder="1" applyAlignment="1">
      <alignment horizontal="center" vertical="center"/>
    </xf>
    <xf numFmtId="179" fontId="19" fillId="0" borderId="9" xfId="0" applyNumberFormat="1" applyFont="1" applyFill="1" applyBorder="1" applyAlignment="1">
      <alignment horizontal="center" vertical="center"/>
    </xf>
    <xf numFmtId="0" fontId="18" fillId="0" borderId="130" xfId="0" applyNumberFormat="1" applyFont="1" applyBorder="1" applyAlignment="1">
      <alignment horizontal="center" vertical="center"/>
    </xf>
    <xf numFmtId="0" fontId="18" fillId="0" borderId="152" xfId="0" applyNumberFormat="1" applyFont="1" applyBorder="1" applyAlignment="1">
      <alignment horizontal="center" vertical="center"/>
    </xf>
    <xf numFmtId="0" fontId="18" fillId="0" borderId="131" xfId="0" applyNumberFormat="1" applyFont="1" applyBorder="1" applyAlignment="1">
      <alignment horizontal="center" vertical="center"/>
    </xf>
    <xf numFmtId="0" fontId="18" fillId="0" borderId="153" xfId="0" applyNumberFormat="1" applyFont="1" applyBorder="1" applyAlignment="1">
      <alignment horizontal="center" vertical="center"/>
    </xf>
    <xf numFmtId="0" fontId="18" fillId="0" borderId="132" xfId="0" applyNumberFormat="1" applyFont="1" applyBorder="1" applyAlignment="1">
      <alignment horizontal="center" vertical="center"/>
    </xf>
    <xf numFmtId="0" fontId="10" fillId="0" borderId="18" xfId="0" applyFont="1" applyBorder="1" applyAlignment="1">
      <alignment horizontal="center" vertical="center" shrinkToFit="1"/>
    </xf>
    <xf numFmtId="0" fontId="10" fillId="0" borderId="10" xfId="0" applyFont="1" applyBorder="1" applyAlignment="1">
      <alignment horizontal="center" vertical="center" shrinkToFit="1"/>
    </xf>
    <xf numFmtId="0" fontId="10" fillId="0" borderId="11" xfId="0" applyFont="1" applyBorder="1" applyAlignment="1">
      <alignment horizontal="center" vertical="center" shrinkToFit="1"/>
    </xf>
    <xf numFmtId="0" fontId="10" fillId="0" borderId="12" xfId="0" applyFont="1" applyBorder="1" applyAlignment="1">
      <alignment horizontal="center" vertical="center" shrinkToFit="1"/>
    </xf>
    <xf numFmtId="0" fontId="10" fillId="0" borderId="0" xfId="0" applyFont="1" applyBorder="1" applyAlignment="1">
      <alignment horizontal="center" vertical="center" shrinkToFit="1"/>
    </xf>
    <xf numFmtId="0" fontId="10" fillId="0" borderId="13" xfId="0" applyFont="1" applyBorder="1" applyAlignment="1">
      <alignment horizontal="center" vertical="center" shrinkToFit="1"/>
    </xf>
    <xf numFmtId="0" fontId="10" fillId="0" borderId="14" xfId="0" applyFont="1" applyBorder="1" applyAlignment="1">
      <alignment horizontal="center" vertical="center" shrinkToFit="1"/>
    </xf>
    <xf numFmtId="0" fontId="10" fillId="0" borderId="9" xfId="0" applyFont="1" applyBorder="1" applyAlignment="1">
      <alignment horizontal="center" vertical="center" shrinkToFit="1"/>
    </xf>
    <xf numFmtId="0" fontId="10" fillId="0" borderId="15" xfId="0" applyFont="1" applyBorder="1" applyAlignment="1">
      <alignment horizontal="center" vertical="center" shrinkToFit="1"/>
    </xf>
    <xf numFmtId="189" fontId="34" fillId="0" borderId="12" xfId="0" applyNumberFormat="1" applyFont="1" applyFill="1" applyBorder="1" applyAlignment="1" applyProtection="1">
      <alignment horizontal="center" vertical="center"/>
    </xf>
    <xf numFmtId="189" fontId="34" fillId="0" borderId="0" xfId="0" applyNumberFormat="1" applyFont="1" applyFill="1" applyBorder="1" applyAlignment="1" applyProtection="1">
      <alignment horizontal="center" vertical="center"/>
    </xf>
    <xf numFmtId="189" fontId="34" fillId="0" borderId="13" xfId="0" applyNumberFormat="1" applyFont="1" applyFill="1" applyBorder="1" applyAlignment="1" applyProtection="1">
      <alignment horizontal="center" vertical="center"/>
    </xf>
    <xf numFmtId="189" fontId="34" fillId="0" borderId="44" xfId="0" applyNumberFormat="1" applyFont="1" applyFill="1" applyBorder="1" applyAlignment="1" applyProtection="1">
      <alignment horizontal="center" vertical="center"/>
    </xf>
    <xf numFmtId="189" fontId="34" fillId="0" borderId="28" xfId="0" applyNumberFormat="1" applyFont="1" applyFill="1" applyBorder="1" applyAlignment="1" applyProtection="1">
      <alignment horizontal="center" vertical="center"/>
    </xf>
    <xf numFmtId="189" fontId="34" fillId="0" borderId="184" xfId="0" applyNumberFormat="1" applyFont="1" applyFill="1" applyBorder="1" applyAlignment="1" applyProtection="1">
      <alignment horizontal="center" vertical="center"/>
    </xf>
    <xf numFmtId="0" fontId="6" fillId="0" borderId="12" xfId="0" applyFont="1" applyBorder="1" applyAlignment="1">
      <alignment horizontal="center" vertical="center" wrapText="1"/>
    </xf>
    <xf numFmtId="0" fontId="6" fillId="0" borderId="0" xfId="0" applyFont="1" applyBorder="1" applyAlignment="1">
      <alignment horizontal="center" vertical="center"/>
    </xf>
    <xf numFmtId="0" fontId="6" fillId="0" borderId="12" xfId="0" applyFont="1" applyBorder="1" applyAlignment="1">
      <alignment horizontal="center" vertical="center"/>
    </xf>
    <xf numFmtId="0" fontId="12" fillId="0" borderId="10" xfId="0" applyFont="1" applyBorder="1" applyAlignment="1">
      <alignment horizontal="center" vertical="center"/>
    </xf>
    <xf numFmtId="0" fontId="12" fillId="0" borderId="0" xfId="0" applyFont="1" applyBorder="1" applyAlignment="1">
      <alignment horizontal="center" vertical="center"/>
    </xf>
    <xf numFmtId="0" fontId="12" fillId="0" borderId="9" xfId="0" applyFont="1" applyBorder="1" applyAlignment="1">
      <alignment horizontal="center" vertical="center"/>
    </xf>
    <xf numFmtId="0" fontId="18" fillId="0" borderId="134" xfId="0" applyNumberFormat="1" applyFont="1" applyBorder="1" applyAlignment="1">
      <alignment horizontal="center" vertical="center"/>
    </xf>
    <xf numFmtId="0" fontId="17" fillId="0" borderId="18" xfId="0" applyFont="1" applyBorder="1" applyAlignment="1">
      <alignment horizontal="center" vertical="center"/>
    </xf>
    <xf numFmtId="0" fontId="17" fillId="0" borderId="10" xfId="0" applyFont="1" applyBorder="1" applyAlignment="1">
      <alignment horizontal="center" vertical="center"/>
    </xf>
    <xf numFmtId="0" fontId="17" fillId="0" borderId="11" xfId="0" applyFont="1" applyBorder="1" applyAlignment="1">
      <alignment horizontal="center" vertical="center"/>
    </xf>
    <xf numFmtId="0" fontId="17" fillId="0" borderId="12" xfId="0" applyFont="1" applyBorder="1" applyAlignment="1">
      <alignment horizontal="center" vertical="center"/>
    </xf>
    <xf numFmtId="0" fontId="17" fillId="0" borderId="0" xfId="0" applyFont="1" applyBorder="1" applyAlignment="1">
      <alignment horizontal="center" vertical="center"/>
    </xf>
    <xf numFmtId="0" fontId="17" fillId="0" borderId="13" xfId="0" applyFont="1" applyBorder="1" applyAlignment="1">
      <alignment horizontal="center" vertical="center"/>
    </xf>
    <xf numFmtId="0" fontId="17" fillId="0" borderId="14" xfId="0" applyFont="1" applyBorder="1" applyAlignment="1">
      <alignment horizontal="center" vertical="center"/>
    </xf>
    <xf numFmtId="0" fontId="17" fillId="0" borderId="9" xfId="0" applyFont="1" applyBorder="1" applyAlignment="1">
      <alignment horizontal="center" vertical="center"/>
    </xf>
    <xf numFmtId="0" fontId="17" fillId="0" borderId="15" xfId="0" applyFont="1" applyBorder="1" applyAlignment="1">
      <alignment horizontal="center" vertical="center"/>
    </xf>
    <xf numFmtId="0" fontId="4" fillId="0" borderId="1" xfId="0" applyFont="1" applyBorder="1" applyAlignment="1">
      <alignment horizontal="center" vertical="center" wrapText="1"/>
    </xf>
    <xf numFmtId="0" fontId="13" fillId="0" borderId="7"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8" xfId="0" applyFont="1" applyBorder="1" applyAlignment="1">
      <alignment horizontal="center" vertical="center"/>
    </xf>
    <xf numFmtId="0" fontId="13" fillId="0" borderId="6" xfId="0" applyFont="1" applyBorder="1" applyAlignment="1">
      <alignment horizontal="center" vertical="center"/>
    </xf>
    <xf numFmtId="0" fontId="3" fillId="0" borderId="10" xfId="0" applyFont="1" applyBorder="1"/>
    <xf numFmtId="0" fontId="3" fillId="0" borderId="11" xfId="0" applyFont="1" applyBorder="1"/>
    <xf numFmtId="0" fontId="3" fillId="0" borderId="12" xfId="0" applyFont="1" applyBorder="1"/>
    <xf numFmtId="0" fontId="3" fillId="0" borderId="0" xfId="0" applyFont="1"/>
    <xf numFmtId="0" fontId="3" fillId="0" borderId="13" xfId="0" applyFont="1" applyBorder="1"/>
    <xf numFmtId="0" fontId="3" fillId="0" borderId="14" xfId="0" applyFont="1" applyBorder="1"/>
    <xf numFmtId="0" fontId="3" fillId="0" borderId="9" xfId="0" applyFont="1" applyBorder="1"/>
    <xf numFmtId="0" fontId="3" fillId="0" borderId="15" xfId="0" applyFont="1" applyBorder="1"/>
    <xf numFmtId="0" fontId="21" fillId="4" borderId="3" xfId="0" applyFont="1" applyFill="1" applyBorder="1" applyAlignment="1">
      <alignment horizontal="center" vertical="center"/>
    </xf>
    <xf numFmtId="0" fontId="21" fillId="4" borderId="0" xfId="0" applyFont="1" applyFill="1" applyBorder="1" applyAlignment="1">
      <alignment horizontal="center" vertical="center"/>
    </xf>
    <xf numFmtId="0" fontId="21" fillId="4" borderId="4" xfId="0" applyFont="1" applyFill="1" applyBorder="1" applyAlignment="1">
      <alignment horizontal="center" vertical="center"/>
    </xf>
    <xf numFmtId="0" fontId="11" fillId="0" borderId="45" xfId="0" applyFont="1" applyBorder="1" applyAlignment="1">
      <alignment vertical="top" wrapText="1"/>
    </xf>
    <xf numFmtId="0" fontId="11" fillId="0" borderId="24" xfId="0" applyFont="1" applyBorder="1" applyAlignment="1">
      <alignment vertical="top" wrapText="1"/>
    </xf>
    <xf numFmtId="0" fontId="11" fillId="0" borderId="168" xfId="0" applyFont="1" applyBorder="1" applyAlignment="1">
      <alignment vertical="top" wrapText="1"/>
    </xf>
    <xf numFmtId="0" fontId="11" fillId="0" borderId="28" xfId="0" applyFont="1" applyBorder="1" applyAlignment="1">
      <alignment vertical="top" wrapText="1"/>
    </xf>
    <xf numFmtId="0" fontId="12" fillId="0" borderId="0" xfId="0" applyFont="1" applyBorder="1" applyAlignment="1">
      <alignment horizontal="distributed" vertical="center"/>
    </xf>
    <xf numFmtId="0" fontId="12" fillId="0" borderId="9" xfId="0" applyFont="1" applyBorder="1" applyAlignment="1">
      <alignment horizontal="distributed" vertical="center"/>
    </xf>
    <xf numFmtId="0" fontId="19" fillId="0" borderId="18" xfId="0" applyFont="1" applyFill="1" applyBorder="1" applyAlignment="1">
      <alignment horizontal="center" vertical="center"/>
    </xf>
    <xf numFmtId="0" fontId="0" fillId="0" borderId="10" xfId="0" applyBorder="1"/>
    <xf numFmtId="0" fontId="0" fillId="0" borderId="11" xfId="0" applyBorder="1"/>
    <xf numFmtId="0" fontId="0" fillId="0" borderId="12" xfId="0" applyBorder="1"/>
    <xf numFmtId="0" fontId="0" fillId="0" borderId="0" xfId="0"/>
    <xf numFmtId="0" fontId="0" fillId="0" borderId="13" xfId="0" applyBorder="1"/>
    <xf numFmtId="0" fontId="0" fillId="0" borderId="14" xfId="0" applyBorder="1"/>
    <xf numFmtId="0" fontId="0" fillId="0" borderId="9" xfId="0" applyBorder="1"/>
    <xf numFmtId="0" fontId="0" fillId="0" borderId="15" xfId="0" applyBorder="1"/>
    <xf numFmtId="0" fontId="19" fillId="0" borderId="195" xfId="0" applyNumberFormat="1" applyFont="1" applyBorder="1" applyAlignment="1">
      <alignment horizontal="center" vertical="center"/>
    </xf>
    <xf numFmtId="0" fontId="19" fillId="0" borderId="196" xfId="0" applyNumberFormat="1" applyFont="1" applyBorder="1" applyAlignment="1">
      <alignment horizontal="center" vertical="center"/>
    </xf>
    <xf numFmtId="0" fontId="19" fillId="0" borderId="197" xfId="0" applyNumberFormat="1" applyFont="1" applyBorder="1" applyAlignment="1">
      <alignment horizontal="center" vertical="center"/>
    </xf>
    <xf numFmtId="0" fontId="19" fillId="0" borderId="173" xfId="0" applyNumberFormat="1" applyFont="1" applyBorder="1" applyAlignment="1">
      <alignment horizontal="center" vertical="center"/>
    </xf>
    <xf numFmtId="0" fontId="8" fillId="0" borderId="172" xfId="0" applyFont="1" applyBorder="1" applyAlignment="1">
      <alignment horizontal="right" vertical="center"/>
    </xf>
    <xf numFmtId="0" fontId="113" fillId="7" borderId="174" xfId="0" applyFont="1" applyFill="1" applyBorder="1" applyAlignment="1">
      <alignment horizontal="center" vertical="center" wrapText="1"/>
    </xf>
    <xf numFmtId="0" fontId="113" fillId="7" borderId="175" xfId="0" applyFont="1" applyFill="1" applyBorder="1" applyAlignment="1">
      <alignment horizontal="center" vertical="center" wrapText="1"/>
    </xf>
    <xf numFmtId="0" fontId="113" fillId="7" borderId="176" xfId="0" applyFont="1" applyFill="1" applyBorder="1" applyAlignment="1">
      <alignment horizontal="center" vertical="center" wrapText="1"/>
    </xf>
    <xf numFmtId="0" fontId="113" fillId="7" borderId="177" xfId="0" applyFont="1" applyFill="1" applyBorder="1" applyAlignment="1">
      <alignment horizontal="center" vertical="center" wrapText="1"/>
    </xf>
    <xf numFmtId="0" fontId="113" fillId="7" borderId="0" xfId="0" applyFont="1" applyFill="1" applyBorder="1" applyAlignment="1">
      <alignment horizontal="center" vertical="center" wrapText="1"/>
    </xf>
    <xf numFmtId="0" fontId="113" fillId="7" borderId="178" xfId="0" applyFont="1" applyFill="1" applyBorder="1" applyAlignment="1">
      <alignment horizontal="center" vertical="center" wrapText="1"/>
    </xf>
    <xf numFmtId="0" fontId="111" fillId="7" borderId="177" xfId="0" applyFont="1" applyFill="1" applyBorder="1" applyAlignment="1">
      <alignment vertical="center" wrapText="1"/>
    </xf>
    <xf numFmtId="0" fontId="25" fillId="0" borderId="0" xfId="0" applyFont="1"/>
    <xf numFmtId="0" fontId="25" fillId="0" borderId="178" xfId="0" applyFont="1" applyBorder="1"/>
    <xf numFmtId="0" fontId="25" fillId="0" borderId="177" xfId="0" applyFont="1" applyBorder="1"/>
    <xf numFmtId="0" fontId="25" fillId="0" borderId="179" xfId="0" applyFont="1" applyBorder="1"/>
    <xf numFmtId="0" fontId="25" fillId="0" borderId="180" xfId="0" applyFont="1" applyBorder="1"/>
    <xf numFmtId="0" fontId="25" fillId="0" borderId="181" xfId="0" applyFont="1" applyBorder="1"/>
    <xf numFmtId="0" fontId="13" fillId="0" borderId="0" xfId="0" applyFont="1" applyBorder="1" applyAlignment="1">
      <alignment horizontal="distributed" vertical="center"/>
    </xf>
    <xf numFmtId="0" fontId="13" fillId="0" borderId="8" xfId="0" applyFont="1" applyBorder="1" applyAlignment="1">
      <alignment horizontal="distributed" vertical="center"/>
    </xf>
    <xf numFmtId="0" fontId="19" fillId="0" borderId="131" xfId="0" applyFont="1" applyBorder="1" applyAlignment="1">
      <alignment horizontal="center" vertical="center"/>
    </xf>
    <xf numFmtId="0" fontId="19" fillId="0" borderId="0" xfId="0" applyFont="1" applyBorder="1" applyAlignment="1">
      <alignment horizontal="center" vertical="center"/>
    </xf>
    <xf numFmtId="0" fontId="19" fillId="0" borderId="13" xfId="0" applyFont="1" applyBorder="1" applyAlignment="1">
      <alignment horizontal="center" vertical="center"/>
    </xf>
    <xf numFmtId="0" fontId="19" fillId="0" borderId="132" xfId="0" applyFont="1" applyBorder="1" applyAlignment="1">
      <alignment horizontal="center" vertical="center"/>
    </xf>
    <xf numFmtId="0" fontId="19" fillId="0" borderId="9" xfId="0" applyFont="1" applyBorder="1" applyAlignment="1">
      <alignment horizontal="center" vertical="center"/>
    </xf>
    <xf numFmtId="0" fontId="19" fillId="0" borderId="15" xfId="0" applyFont="1" applyBorder="1" applyAlignment="1">
      <alignment horizontal="center" vertical="center"/>
    </xf>
    <xf numFmtId="0" fontId="6" fillId="0" borderId="0" xfId="0" applyFont="1" applyAlignment="1">
      <alignment horizontal="left" vertical="center"/>
    </xf>
    <xf numFmtId="0" fontId="19" fillId="0" borderId="12" xfId="0" applyFont="1" applyBorder="1" applyAlignment="1">
      <alignment horizontal="center" vertical="center"/>
    </xf>
    <xf numFmtId="0" fontId="19" fillId="0" borderId="14" xfId="0" applyFont="1" applyBorder="1" applyAlignment="1">
      <alignment horizontal="center" vertical="center"/>
    </xf>
    <xf numFmtId="38" fontId="18" fillId="2" borderId="130" xfId="0" applyNumberFormat="1" applyFont="1" applyFill="1" applyBorder="1" applyAlignment="1">
      <alignment horizontal="center" vertical="center"/>
    </xf>
    <xf numFmtId="0" fontId="18" fillId="2" borderId="10" xfId="0" applyFont="1" applyFill="1" applyBorder="1" applyAlignment="1">
      <alignment horizontal="center" vertical="center"/>
    </xf>
    <xf numFmtId="0" fontId="18" fillId="2" borderId="152" xfId="0" applyFont="1" applyFill="1" applyBorder="1" applyAlignment="1">
      <alignment horizontal="center" vertical="center"/>
    </xf>
    <xf numFmtId="0" fontId="18" fillId="2" borderId="131" xfId="0" applyFont="1" applyFill="1" applyBorder="1" applyAlignment="1">
      <alignment horizontal="center" vertical="center"/>
    </xf>
    <xf numFmtId="0" fontId="18" fillId="2" borderId="0" xfId="0" applyFont="1" applyFill="1" applyBorder="1" applyAlignment="1">
      <alignment horizontal="center" vertical="center"/>
    </xf>
    <xf numFmtId="0" fontId="18" fillId="2" borderId="153" xfId="0" applyFont="1" applyFill="1" applyBorder="1" applyAlignment="1">
      <alignment horizontal="center" vertical="center"/>
    </xf>
    <xf numFmtId="0" fontId="18" fillId="2" borderId="132" xfId="0" applyFont="1" applyFill="1" applyBorder="1" applyAlignment="1">
      <alignment horizontal="center" vertical="center"/>
    </xf>
    <xf numFmtId="0" fontId="18" fillId="2" borderId="9" xfId="0" applyFont="1" applyFill="1" applyBorder="1" applyAlignment="1">
      <alignment horizontal="center" vertical="center"/>
    </xf>
    <xf numFmtId="0" fontId="18" fillId="2" borderId="154" xfId="0" applyFont="1" applyFill="1" applyBorder="1" applyAlignment="1">
      <alignment horizontal="center" vertical="center"/>
    </xf>
    <xf numFmtId="0" fontId="6" fillId="0" borderId="0" xfId="0" applyFont="1" applyAlignment="1">
      <alignment vertical="center"/>
    </xf>
    <xf numFmtId="0" fontId="8" fillId="0" borderId="18" xfId="0" applyFont="1" applyBorder="1" applyAlignment="1">
      <alignment horizontal="distributed" vertical="center"/>
    </xf>
    <xf numFmtId="0" fontId="8" fillId="0" borderId="10" xfId="0" applyFont="1" applyBorder="1" applyAlignment="1">
      <alignment horizontal="distributed" vertical="center"/>
    </xf>
    <xf numFmtId="0" fontId="8" fillId="0" borderId="11" xfId="0" applyFont="1" applyBorder="1" applyAlignment="1">
      <alignment horizontal="distributed" vertical="center"/>
    </xf>
    <xf numFmtId="0" fontId="18" fillId="0" borderId="182" xfId="0" applyFont="1" applyBorder="1" applyAlignment="1">
      <alignment horizontal="center" vertical="center"/>
    </xf>
    <xf numFmtId="0" fontId="18" fillId="0" borderId="139" xfId="0" applyFont="1" applyBorder="1" applyAlignment="1">
      <alignment horizontal="center" vertical="center"/>
    </xf>
    <xf numFmtId="0" fontId="18" fillId="0" borderId="171" xfId="0" applyFont="1" applyBorder="1" applyAlignment="1">
      <alignment horizontal="center" vertical="center"/>
    </xf>
    <xf numFmtId="179" fontId="18" fillId="0" borderId="18" xfId="0" applyNumberFormat="1" applyFont="1" applyBorder="1" applyAlignment="1">
      <alignment horizontal="center" vertical="center"/>
    </xf>
    <xf numFmtId="179" fontId="18" fillId="0" borderId="10" xfId="0" applyNumberFormat="1" applyFont="1" applyBorder="1" applyAlignment="1">
      <alignment horizontal="center" vertical="center"/>
    </xf>
    <xf numFmtId="179" fontId="18" fillId="0" borderId="152" xfId="0" applyNumberFormat="1" applyFont="1" applyBorder="1" applyAlignment="1">
      <alignment horizontal="center" vertical="center"/>
    </xf>
    <xf numFmtId="179" fontId="18" fillId="0" borderId="12" xfId="0" applyNumberFormat="1" applyFont="1" applyBorder="1" applyAlignment="1">
      <alignment horizontal="center" vertical="center"/>
    </xf>
    <xf numFmtId="179" fontId="18" fillId="0" borderId="0" xfId="0" applyNumberFormat="1" applyFont="1" applyBorder="1" applyAlignment="1">
      <alignment horizontal="center" vertical="center"/>
    </xf>
    <xf numFmtId="179" fontId="18" fillId="0" borderId="153" xfId="0" applyNumberFormat="1" applyFont="1" applyBorder="1" applyAlignment="1">
      <alignment horizontal="center" vertical="center"/>
    </xf>
    <xf numFmtId="0" fontId="19" fillId="0" borderId="0" xfId="0" applyNumberFormat="1" applyFont="1" applyBorder="1" applyAlignment="1">
      <alignment horizontal="center" vertical="center"/>
    </xf>
    <xf numFmtId="0" fontId="19" fillId="0" borderId="13" xfId="0" applyNumberFormat="1" applyFont="1" applyBorder="1" applyAlignment="1">
      <alignment horizontal="center" vertical="center"/>
    </xf>
    <xf numFmtId="0" fontId="19" fillId="0" borderId="9" xfId="0" applyNumberFormat="1" applyFont="1" applyBorder="1" applyAlignment="1">
      <alignment horizontal="center" vertical="center"/>
    </xf>
    <xf numFmtId="0" fontId="19" fillId="0" borderId="15" xfId="0" applyNumberFormat="1" applyFont="1" applyBorder="1" applyAlignment="1">
      <alignment horizontal="center" vertical="center"/>
    </xf>
    <xf numFmtId="0" fontId="6" fillId="0" borderId="211"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13" xfId="0" applyFont="1" applyFill="1" applyBorder="1" applyAlignment="1">
      <alignment horizontal="center" vertical="center"/>
    </xf>
    <xf numFmtId="0" fontId="6" fillId="0" borderId="0" xfId="0" applyFont="1" applyBorder="1" applyAlignment="1">
      <alignment vertical="center"/>
    </xf>
    <xf numFmtId="189" fontId="34" fillId="6" borderId="159" xfId="0" applyNumberFormat="1" applyFont="1" applyFill="1" applyBorder="1" applyAlignment="1" applyProtection="1">
      <alignment horizontal="center" vertical="center"/>
      <protection locked="0"/>
    </xf>
    <xf numFmtId="189" fontId="34" fillId="6" borderId="160" xfId="0" applyNumberFormat="1" applyFont="1" applyFill="1" applyBorder="1" applyAlignment="1" applyProtection="1">
      <alignment horizontal="center" vertical="center"/>
      <protection locked="0"/>
    </xf>
    <xf numFmtId="189" fontId="34" fillId="6" borderId="161" xfId="0" applyNumberFormat="1" applyFont="1" applyFill="1" applyBorder="1" applyAlignment="1" applyProtection="1">
      <alignment horizontal="center" vertical="center"/>
      <protection locked="0"/>
    </xf>
    <xf numFmtId="189" fontId="34" fillId="6" borderId="162" xfId="0" applyNumberFormat="1" applyFont="1" applyFill="1" applyBorder="1" applyAlignment="1" applyProtection="1">
      <alignment horizontal="center" vertical="center"/>
      <protection locked="0"/>
    </xf>
    <xf numFmtId="189" fontId="34" fillId="6" borderId="0" xfId="0" applyNumberFormat="1" applyFont="1" applyFill="1" applyBorder="1" applyAlignment="1" applyProtection="1">
      <alignment horizontal="center" vertical="center"/>
      <protection locked="0"/>
    </xf>
    <xf numFmtId="189" fontId="34" fillId="6" borderId="163" xfId="0" applyNumberFormat="1" applyFont="1" applyFill="1" applyBorder="1" applyAlignment="1" applyProtection="1">
      <alignment horizontal="center" vertical="center"/>
      <protection locked="0"/>
    </xf>
    <xf numFmtId="189" fontId="34" fillId="6" borderId="164" xfId="0" applyNumberFormat="1" applyFont="1" applyFill="1" applyBorder="1" applyAlignment="1" applyProtection="1">
      <alignment horizontal="center" vertical="center"/>
      <protection locked="0"/>
    </xf>
    <xf numFmtId="189" fontId="34" fillId="6" borderId="165" xfId="0" applyNumberFormat="1" applyFont="1" applyFill="1" applyBorder="1" applyAlignment="1" applyProtection="1">
      <alignment horizontal="center" vertical="center"/>
      <protection locked="0"/>
    </xf>
    <xf numFmtId="189" fontId="34" fillId="6" borderId="166" xfId="0" applyNumberFormat="1" applyFont="1" applyFill="1" applyBorder="1" applyAlignment="1" applyProtection="1">
      <alignment horizontal="center" vertical="center"/>
      <protection locked="0"/>
    </xf>
    <xf numFmtId="0" fontId="6" fillId="0" borderId="18" xfId="0" applyFont="1" applyFill="1" applyBorder="1" applyAlignment="1">
      <alignment horizontal="center" vertical="center"/>
    </xf>
    <xf numFmtId="0" fontId="6" fillId="0" borderId="12" xfId="0" applyFont="1" applyFill="1" applyBorder="1" applyAlignment="1">
      <alignment horizontal="center" vertical="center"/>
    </xf>
    <xf numFmtId="0" fontId="11" fillId="0" borderId="18" xfId="0" applyFont="1" applyBorder="1" applyAlignment="1">
      <alignment vertical="top"/>
    </xf>
    <xf numFmtId="0" fontId="11" fillId="0" borderId="12" xfId="0" applyFont="1" applyBorder="1" applyAlignment="1">
      <alignment vertical="top"/>
    </xf>
    <xf numFmtId="0" fontId="11" fillId="0" borderId="14" xfId="0" applyFont="1" applyBorder="1" applyAlignment="1">
      <alignment vertical="top"/>
    </xf>
    <xf numFmtId="0" fontId="6" fillId="0" borderId="28" xfId="0" applyFont="1" applyBorder="1" applyAlignment="1">
      <alignment vertical="center"/>
    </xf>
    <xf numFmtId="0" fontId="6" fillId="0" borderId="213" xfId="0" applyFont="1" applyBorder="1" applyAlignment="1">
      <alignment vertical="center"/>
    </xf>
    <xf numFmtId="0" fontId="6" fillId="0" borderId="9" xfId="0" applyFont="1" applyBorder="1" applyAlignment="1">
      <alignment horizontal="center" vertical="center"/>
    </xf>
    <xf numFmtId="0" fontId="12" fillId="0" borderId="10" xfId="0" applyFont="1" applyBorder="1" applyAlignment="1">
      <alignment horizontal="distributed" vertical="center"/>
    </xf>
    <xf numFmtId="49" fontId="19" fillId="0" borderId="130" xfId="0" applyNumberFormat="1" applyFont="1" applyFill="1" applyBorder="1" applyAlignment="1">
      <alignment horizontal="center" vertical="center"/>
    </xf>
    <xf numFmtId="0" fontId="19" fillId="0" borderId="10" xfId="0" applyFont="1" applyFill="1" applyBorder="1" applyAlignment="1">
      <alignment horizontal="center" vertical="center"/>
    </xf>
    <xf numFmtId="0" fontId="19" fillId="0" borderId="11" xfId="0" applyFont="1" applyFill="1" applyBorder="1" applyAlignment="1">
      <alignment horizontal="center" vertical="center"/>
    </xf>
    <xf numFmtId="0" fontId="19" fillId="0" borderId="131"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13" xfId="0" applyFont="1" applyFill="1" applyBorder="1" applyAlignment="1">
      <alignment horizontal="center" vertical="center"/>
    </xf>
    <xf numFmtId="0" fontId="19" fillId="0" borderId="132" xfId="0" applyFont="1" applyFill="1" applyBorder="1" applyAlignment="1">
      <alignment horizontal="center" vertical="center"/>
    </xf>
    <xf numFmtId="0" fontId="19" fillId="0" borderId="9" xfId="0" applyFont="1" applyFill="1" applyBorder="1" applyAlignment="1">
      <alignment horizontal="center" vertical="center"/>
    </xf>
    <xf numFmtId="0" fontId="19" fillId="0" borderId="15" xfId="0" applyFont="1" applyFill="1" applyBorder="1" applyAlignment="1">
      <alignment horizontal="center" vertical="center"/>
    </xf>
    <xf numFmtId="0" fontId="19" fillId="0" borderId="130" xfId="0" applyFont="1" applyFill="1" applyBorder="1" applyAlignment="1">
      <alignment horizontal="center" vertical="center"/>
    </xf>
    <xf numFmtId="0" fontId="13" fillId="0" borderId="182" xfId="0" applyFont="1" applyFill="1" applyBorder="1" applyAlignment="1">
      <alignment horizontal="center" vertical="center"/>
    </xf>
    <xf numFmtId="0" fontId="13" fillId="0" borderId="14" xfId="0" applyFont="1" applyFill="1" applyBorder="1" applyAlignment="1">
      <alignment horizontal="center" vertical="center"/>
    </xf>
    <xf numFmtId="0" fontId="13" fillId="0" borderId="139" xfId="0" applyFont="1" applyFill="1" applyBorder="1" applyAlignment="1">
      <alignment horizontal="center" vertical="center"/>
    </xf>
    <xf numFmtId="0" fontId="13" fillId="0" borderId="155" xfId="0" applyFont="1" applyFill="1" applyBorder="1" applyAlignment="1">
      <alignment horizontal="center" vertical="center"/>
    </xf>
    <xf numFmtId="0" fontId="13" fillId="0" borderId="171" xfId="0" applyFont="1" applyFill="1" applyBorder="1" applyAlignment="1">
      <alignment horizontal="center" vertical="center"/>
    </xf>
    <xf numFmtId="0" fontId="13" fillId="0" borderId="18" xfId="0" applyFont="1" applyFill="1" applyBorder="1" applyAlignment="1">
      <alignment horizontal="center" vertical="center"/>
    </xf>
    <xf numFmtId="188" fontId="6" fillId="0" borderId="10" xfId="0" applyNumberFormat="1" applyFont="1" applyFill="1" applyBorder="1" applyAlignment="1">
      <alignment horizontal="center" vertical="center"/>
    </xf>
    <xf numFmtId="188" fontId="6" fillId="0" borderId="11" xfId="0" applyNumberFormat="1" applyFont="1" applyFill="1" applyBorder="1" applyAlignment="1">
      <alignment horizontal="center" vertical="center"/>
    </xf>
    <xf numFmtId="188" fontId="6" fillId="0" borderId="0" xfId="0" applyNumberFormat="1" applyFont="1" applyFill="1" applyBorder="1" applyAlignment="1">
      <alignment horizontal="center" vertical="center"/>
    </xf>
    <xf numFmtId="188" fontId="6" fillId="0" borderId="13" xfId="0" applyNumberFormat="1" applyFont="1" applyFill="1" applyBorder="1" applyAlignment="1">
      <alignment horizontal="center" vertical="center"/>
    </xf>
    <xf numFmtId="0" fontId="11" fillId="0" borderId="24" xfId="0" applyFont="1" applyBorder="1" applyAlignment="1">
      <alignment horizontal="center"/>
    </xf>
    <xf numFmtId="0" fontId="11" fillId="0" borderId="0" xfId="0" applyFont="1" applyBorder="1" applyAlignment="1">
      <alignment horizontal="center"/>
    </xf>
    <xf numFmtId="0" fontId="11" fillId="0" borderId="0" xfId="0" applyFont="1" applyBorder="1" applyAlignment="1">
      <alignment horizontal="center" shrinkToFit="1"/>
    </xf>
    <xf numFmtId="0" fontId="11" fillId="0" borderId="18" xfId="0" applyFont="1" applyBorder="1" applyAlignment="1">
      <alignment vertical="top" wrapText="1"/>
    </xf>
    <xf numFmtId="0" fontId="11" fillId="0" borderId="12" xfId="0" applyFont="1" applyBorder="1" applyAlignment="1">
      <alignment vertical="top" wrapText="1"/>
    </xf>
    <xf numFmtId="0" fontId="11" fillId="0" borderId="9" xfId="0" applyFont="1" applyBorder="1" applyAlignment="1">
      <alignment vertical="top" wrapText="1"/>
    </xf>
    <xf numFmtId="188" fontId="6" fillId="0" borderId="18" xfId="0" applyNumberFormat="1" applyFont="1" applyFill="1" applyBorder="1" applyAlignment="1">
      <alignment horizontal="center" vertical="center"/>
    </xf>
    <xf numFmtId="188" fontId="6" fillId="0" borderId="12" xfId="0" applyNumberFormat="1" applyFont="1" applyFill="1" applyBorder="1" applyAlignment="1">
      <alignment horizontal="center" vertical="center"/>
    </xf>
    <xf numFmtId="186" fontId="19" fillId="0" borderId="12" xfId="0" applyNumberFormat="1" applyFont="1" applyBorder="1" applyAlignment="1">
      <alignment vertical="center" shrinkToFit="1"/>
    </xf>
    <xf numFmtId="186" fontId="19" fillId="0" borderId="0" xfId="0" applyNumberFormat="1" applyFont="1" applyBorder="1" applyAlignment="1">
      <alignment vertical="center" shrinkToFit="1"/>
    </xf>
    <xf numFmtId="186" fontId="19" fillId="0" borderId="14" xfId="0" applyNumberFormat="1" applyFont="1" applyBorder="1" applyAlignment="1">
      <alignment vertical="center" shrinkToFit="1"/>
    </xf>
    <xf numFmtId="186" fontId="19" fillId="0" borderId="9" xfId="0" applyNumberFormat="1" applyFont="1" applyBorder="1" applyAlignment="1">
      <alignment vertical="center" shrinkToFit="1"/>
    </xf>
    <xf numFmtId="0" fontId="19" fillId="0" borderId="12" xfId="0" applyFont="1" applyFill="1" applyBorder="1" applyAlignment="1">
      <alignment horizontal="center" vertical="center"/>
    </xf>
    <xf numFmtId="0" fontId="19" fillId="0" borderId="14" xfId="0" applyFont="1" applyFill="1" applyBorder="1" applyAlignment="1">
      <alignment horizontal="center" vertical="center"/>
    </xf>
    <xf numFmtId="0" fontId="6" fillId="0" borderId="38" xfId="0" applyFont="1" applyBorder="1" applyAlignment="1">
      <alignment horizontal="center" vertical="center"/>
    </xf>
    <xf numFmtId="0" fontId="6" fillId="0" borderId="145" xfId="0" applyFont="1" applyBorder="1" applyAlignment="1">
      <alignment horizontal="center" vertical="center"/>
    </xf>
    <xf numFmtId="0" fontId="6" fillId="0" borderId="146" xfId="0" applyFont="1" applyBorder="1" applyAlignment="1">
      <alignment horizontal="center" vertical="center"/>
    </xf>
    <xf numFmtId="0" fontId="6" fillId="0" borderId="147" xfId="0" applyFont="1" applyBorder="1" applyAlignment="1">
      <alignment horizontal="center" vertical="center"/>
    </xf>
    <xf numFmtId="0" fontId="6" fillId="0" borderId="148" xfId="0" applyFont="1" applyBorder="1" applyAlignment="1">
      <alignment horizontal="center" vertical="center"/>
    </xf>
    <xf numFmtId="0" fontId="6" fillId="0" borderId="149" xfId="0" applyFont="1" applyBorder="1" applyAlignment="1">
      <alignment horizontal="center" vertical="center"/>
    </xf>
    <xf numFmtId="0" fontId="6" fillId="0" borderId="150" xfId="0" applyFont="1" applyBorder="1" applyAlignment="1">
      <alignment horizontal="center" vertical="center"/>
    </xf>
    <xf numFmtId="0" fontId="6" fillId="0" borderId="151" xfId="0" applyFont="1" applyBorder="1" applyAlignment="1">
      <alignment horizontal="center" vertical="center"/>
    </xf>
    <xf numFmtId="0" fontId="6" fillId="0" borderId="39" xfId="0" applyFont="1" applyBorder="1" applyAlignment="1">
      <alignment horizontal="center" vertical="center"/>
    </xf>
    <xf numFmtId="186" fontId="34" fillId="8" borderId="159" xfId="0" applyNumberFormat="1" applyFont="1" applyFill="1" applyBorder="1" applyAlignment="1" applyProtection="1">
      <alignment horizontal="center" vertical="center"/>
      <protection locked="0"/>
    </xf>
    <xf numFmtId="186" fontId="34" fillId="8" borderId="160" xfId="0" applyNumberFormat="1" applyFont="1" applyFill="1" applyBorder="1" applyAlignment="1" applyProtection="1">
      <alignment horizontal="center" vertical="center"/>
      <protection locked="0"/>
    </xf>
    <xf numFmtId="0" fontId="0" fillId="0" borderId="160" xfId="0" applyBorder="1" applyAlignment="1" applyProtection="1">
      <alignment horizontal="center" vertical="center"/>
      <protection locked="0"/>
    </xf>
    <xf numFmtId="0" fontId="0" fillId="0" borderId="161" xfId="0" applyBorder="1" applyAlignment="1" applyProtection="1">
      <alignment horizontal="center" vertical="center"/>
      <protection locked="0"/>
    </xf>
    <xf numFmtId="186" fontId="34" fillId="8" borderId="162" xfId="0" applyNumberFormat="1" applyFont="1" applyFill="1" applyBorder="1" applyAlignment="1" applyProtection="1">
      <alignment horizontal="center" vertical="center"/>
      <protection locked="0"/>
    </xf>
    <xf numFmtId="186" fontId="34" fillId="8" borderId="0" xfId="0" applyNumberFormat="1" applyFont="1" applyFill="1"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163" xfId="0" applyBorder="1" applyAlignment="1" applyProtection="1">
      <alignment horizontal="center" vertical="center"/>
      <protection locked="0"/>
    </xf>
    <xf numFmtId="186" fontId="34" fillId="8" borderId="164" xfId="0" applyNumberFormat="1" applyFont="1" applyFill="1" applyBorder="1" applyAlignment="1" applyProtection="1">
      <alignment horizontal="center" vertical="center"/>
      <protection locked="0"/>
    </xf>
    <xf numFmtId="186" fontId="34" fillId="8" borderId="165" xfId="0" applyNumberFormat="1" applyFont="1" applyFill="1" applyBorder="1" applyAlignment="1" applyProtection="1">
      <alignment horizontal="center" vertical="center"/>
      <protection locked="0"/>
    </xf>
    <xf numFmtId="0" fontId="0" fillId="0" borderId="165" xfId="0" applyBorder="1" applyAlignment="1" applyProtection="1">
      <alignment horizontal="center" vertical="center"/>
      <protection locked="0"/>
    </xf>
    <xf numFmtId="0" fontId="0" fillId="0" borderId="166" xfId="0" applyBorder="1" applyAlignment="1" applyProtection="1">
      <alignment horizontal="center" vertical="center"/>
      <protection locked="0"/>
    </xf>
    <xf numFmtId="0" fontId="18" fillId="6" borderId="349" xfId="0" applyNumberFormat="1" applyFont="1" applyFill="1" applyBorder="1" applyAlignment="1" applyProtection="1">
      <alignment horizontal="center" vertical="center" shrinkToFit="1"/>
      <protection locked="0"/>
    </xf>
    <xf numFmtId="0" fontId="18" fillId="6" borderId="348" xfId="0" applyNumberFormat="1" applyFont="1" applyFill="1" applyBorder="1" applyAlignment="1" applyProtection="1">
      <alignment horizontal="center" vertical="center" shrinkToFit="1"/>
      <protection locked="0"/>
    </xf>
    <xf numFmtId="0" fontId="18" fillId="6" borderId="350" xfId="0" applyNumberFormat="1" applyFont="1" applyFill="1" applyBorder="1" applyAlignment="1" applyProtection="1">
      <alignment horizontal="center" vertical="center" shrinkToFit="1"/>
      <protection locked="0"/>
    </xf>
    <xf numFmtId="0" fontId="18" fillId="6" borderId="351" xfId="0" applyNumberFormat="1" applyFont="1" applyFill="1" applyBorder="1" applyAlignment="1" applyProtection="1">
      <alignment horizontal="center" vertical="center" shrinkToFit="1"/>
      <protection locked="0"/>
    </xf>
    <xf numFmtId="0" fontId="18" fillId="6" borderId="0" xfId="0" applyNumberFormat="1" applyFont="1" applyFill="1" applyBorder="1" applyAlignment="1" applyProtection="1">
      <alignment horizontal="center" vertical="center" shrinkToFit="1"/>
      <protection locked="0"/>
    </xf>
    <xf numFmtId="0" fontId="18" fillId="6" borderId="352" xfId="0" applyNumberFormat="1" applyFont="1" applyFill="1" applyBorder="1" applyAlignment="1" applyProtection="1">
      <alignment horizontal="center" vertical="center" shrinkToFit="1"/>
      <protection locked="0"/>
    </xf>
    <xf numFmtId="0" fontId="18" fillId="6" borderId="353" xfId="0" applyNumberFormat="1" applyFont="1" applyFill="1" applyBorder="1" applyAlignment="1" applyProtection="1">
      <alignment horizontal="center" vertical="center" shrinkToFit="1"/>
      <protection locked="0"/>
    </xf>
    <xf numFmtId="0" fontId="18" fillId="6" borderId="354" xfId="0" applyNumberFormat="1" applyFont="1" applyFill="1" applyBorder="1" applyAlignment="1" applyProtection="1">
      <alignment horizontal="center" vertical="center" shrinkToFit="1"/>
      <protection locked="0"/>
    </xf>
    <xf numFmtId="0" fontId="18" fillId="6" borderId="355" xfId="0" applyNumberFormat="1" applyFont="1" applyFill="1" applyBorder="1" applyAlignment="1" applyProtection="1">
      <alignment horizontal="center" vertical="center" shrinkToFit="1"/>
      <protection locked="0"/>
    </xf>
    <xf numFmtId="0" fontId="34" fillId="0" borderId="0" xfId="0" applyFont="1" applyFill="1" applyBorder="1" applyAlignment="1">
      <alignment horizontal="center" vertical="center"/>
    </xf>
    <xf numFmtId="0" fontId="3" fillId="0" borderId="0" xfId="0" applyFont="1" applyBorder="1" applyAlignment="1">
      <alignment horizontal="distributed" vertical="center"/>
    </xf>
    <xf numFmtId="0" fontId="89" fillId="0" borderId="0" xfId="0" applyFont="1" applyFill="1" applyBorder="1" applyAlignment="1">
      <alignment horizontal="right" vertical="top" wrapText="1" shrinkToFit="1"/>
    </xf>
    <xf numFmtId="0" fontId="0" fillId="0" borderId="0" xfId="0" applyBorder="1" applyAlignment="1">
      <alignment horizontal="right" vertical="top" wrapText="1"/>
    </xf>
    <xf numFmtId="0" fontId="0" fillId="0" borderId="213" xfId="0" applyBorder="1" applyAlignment="1">
      <alignment horizontal="right" vertical="top" wrapText="1"/>
    </xf>
    <xf numFmtId="0" fontId="0" fillId="0" borderId="214" xfId="0" applyBorder="1" applyAlignment="1">
      <alignment horizontal="right" vertical="top" wrapText="1"/>
    </xf>
    <xf numFmtId="0" fontId="0" fillId="0" borderId="215" xfId="0" applyBorder="1" applyAlignment="1">
      <alignment horizontal="right" vertical="top" wrapText="1"/>
    </xf>
    <xf numFmtId="0" fontId="10" fillId="0" borderId="18" xfId="0" applyFont="1" applyBorder="1" applyAlignment="1">
      <alignment horizontal="center" vertical="center"/>
    </xf>
    <xf numFmtId="0" fontId="10" fillId="0" borderId="10" xfId="0" applyFont="1" applyBorder="1" applyAlignment="1">
      <alignment horizontal="center" vertical="center"/>
    </xf>
    <xf numFmtId="0" fontId="10" fillId="0" borderId="12" xfId="0" applyFont="1" applyBorder="1" applyAlignment="1">
      <alignment horizontal="center" vertical="center"/>
    </xf>
    <xf numFmtId="0" fontId="10" fillId="0" borderId="0" xfId="0" applyFont="1" applyBorder="1" applyAlignment="1">
      <alignment horizontal="center" vertical="center"/>
    </xf>
    <xf numFmtId="0" fontId="6" fillId="0" borderId="13" xfId="0" applyFont="1" applyBorder="1" applyAlignment="1">
      <alignment horizontal="center" vertical="center"/>
    </xf>
    <xf numFmtId="0" fontId="6" fillId="0" borderId="15" xfId="0" applyFont="1" applyBorder="1" applyAlignment="1">
      <alignment horizontal="center" vertical="center"/>
    </xf>
    <xf numFmtId="0" fontId="6" fillId="0" borderId="0" xfId="0" applyFont="1" applyBorder="1" applyAlignment="1">
      <alignment horizontal="distributed"/>
    </xf>
    <xf numFmtId="0" fontId="6" fillId="0" borderId="0" xfId="0" applyFont="1" applyBorder="1" applyAlignment="1">
      <alignment horizontal="center" vertical="center" wrapText="1"/>
    </xf>
    <xf numFmtId="0" fontId="34" fillId="6" borderId="135" xfId="0" applyFont="1" applyFill="1" applyBorder="1" applyAlignment="1" applyProtection="1">
      <alignment horizontal="center" vertical="center"/>
      <protection locked="0"/>
    </xf>
    <xf numFmtId="0" fontId="34" fillId="6" borderId="136" xfId="0" applyFont="1" applyFill="1" applyBorder="1" applyAlignment="1" applyProtection="1">
      <alignment horizontal="center" vertical="center"/>
      <protection locked="0"/>
    </xf>
    <xf numFmtId="0" fontId="34" fillId="6" borderId="137" xfId="0" applyFont="1" applyFill="1" applyBorder="1" applyAlignment="1" applyProtection="1">
      <alignment horizontal="center" vertical="center"/>
      <protection locked="0"/>
    </xf>
    <xf numFmtId="0" fontId="34" fillId="6" borderId="138" xfId="0" applyFont="1" applyFill="1" applyBorder="1" applyAlignment="1" applyProtection="1">
      <alignment horizontal="center" vertical="center"/>
      <protection locked="0"/>
    </xf>
    <xf numFmtId="0" fontId="34" fillId="6" borderId="139" xfId="0" applyFont="1" applyFill="1" applyBorder="1" applyAlignment="1" applyProtection="1">
      <alignment horizontal="center" vertical="center"/>
      <protection locked="0"/>
    </xf>
    <xf numFmtId="0" fontId="34" fillId="6" borderId="140" xfId="0" applyFont="1" applyFill="1" applyBorder="1" applyAlignment="1" applyProtection="1">
      <alignment horizontal="center" vertical="center"/>
      <protection locked="0"/>
    </xf>
    <xf numFmtId="0" fontId="34" fillId="6" borderId="141" xfId="0" applyFont="1" applyFill="1" applyBorder="1" applyAlignment="1" applyProtection="1">
      <alignment horizontal="center" vertical="center"/>
      <protection locked="0"/>
    </xf>
    <xf numFmtId="0" fontId="34" fillId="6" borderId="142" xfId="0" applyFont="1" applyFill="1" applyBorder="1" applyAlignment="1" applyProtection="1">
      <alignment horizontal="center" vertical="center"/>
      <protection locked="0"/>
    </xf>
    <xf numFmtId="0" fontId="34" fillId="6" borderId="143" xfId="0" applyFont="1" applyFill="1" applyBorder="1" applyAlignment="1" applyProtection="1">
      <alignment horizontal="center" vertical="center"/>
      <protection locked="0"/>
    </xf>
    <xf numFmtId="179" fontId="19" fillId="0" borderId="18" xfId="0" applyNumberFormat="1" applyFont="1" applyFill="1" applyBorder="1" applyAlignment="1">
      <alignment horizontal="center" vertical="center"/>
    </xf>
    <xf numFmtId="179" fontId="19" fillId="0" borderId="152" xfId="0" applyNumberFormat="1" applyFont="1" applyFill="1" applyBorder="1" applyAlignment="1">
      <alignment horizontal="center" vertical="center"/>
    </xf>
    <xf numFmtId="179" fontId="19" fillId="0" borderId="12" xfId="0" applyNumberFormat="1" applyFont="1" applyFill="1" applyBorder="1" applyAlignment="1">
      <alignment horizontal="center" vertical="center"/>
    </xf>
    <xf numFmtId="179" fontId="19" fillId="0" borderId="153" xfId="0" applyNumberFormat="1" applyFont="1" applyFill="1" applyBorder="1" applyAlignment="1">
      <alignment horizontal="center" vertical="center"/>
    </xf>
    <xf numFmtId="179" fontId="19" fillId="0" borderId="14" xfId="0" applyNumberFormat="1" applyFont="1" applyFill="1" applyBorder="1" applyAlignment="1">
      <alignment horizontal="center" vertical="center"/>
    </xf>
    <xf numFmtId="179" fontId="19" fillId="0" borderId="154" xfId="0" applyNumberFormat="1" applyFont="1" applyFill="1" applyBorder="1" applyAlignment="1">
      <alignment horizontal="center" vertical="center"/>
    </xf>
    <xf numFmtId="0" fontId="10" fillId="0" borderId="18" xfId="0" applyFont="1" applyBorder="1" applyAlignment="1">
      <alignment vertical="center"/>
    </xf>
    <xf numFmtId="0" fontId="10" fillId="0" borderId="10" xfId="0" applyFont="1" applyBorder="1" applyAlignment="1">
      <alignment vertical="center"/>
    </xf>
    <xf numFmtId="0" fontId="10" fillId="0" borderId="12" xfId="0" applyFont="1" applyBorder="1" applyAlignment="1">
      <alignment vertical="center"/>
    </xf>
    <xf numFmtId="0" fontId="10" fillId="0" borderId="0" xfId="0" applyFont="1" applyBorder="1" applyAlignment="1">
      <alignment vertical="center"/>
    </xf>
    <xf numFmtId="0" fontId="90" fillId="0" borderId="0" xfId="0" applyFont="1" applyAlignment="1">
      <alignment vertical="center"/>
    </xf>
    <xf numFmtId="0" fontId="6" fillId="0" borderId="211" xfId="0" applyFont="1" applyBorder="1" applyAlignment="1">
      <alignment vertical="center"/>
    </xf>
    <xf numFmtId="0" fontId="0" fillId="0" borderId="10" xfId="0" applyBorder="1" applyAlignment="1">
      <alignment vertical="center"/>
    </xf>
    <xf numFmtId="0" fontId="6" fillId="0" borderId="26" xfId="0" applyFont="1" applyBorder="1" applyAlignment="1">
      <alignment horizontal="center" vertical="center"/>
    </xf>
    <xf numFmtId="0" fontId="19" fillId="0" borderId="139" xfId="0" applyFont="1" applyBorder="1" applyAlignment="1">
      <alignment horizontal="center" vertical="center"/>
    </xf>
    <xf numFmtId="38" fontId="12" fillId="0" borderId="10" xfId="0" applyNumberFormat="1" applyFont="1" applyBorder="1" applyAlignment="1">
      <alignment horizontal="center" vertical="center"/>
    </xf>
    <xf numFmtId="0" fontId="3" fillId="0" borderId="7" xfId="0" applyFont="1" applyBorder="1" applyAlignment="1">
      <alignment horizontal="distributed" vertical="center"/>
    </xf>
    <xf numFmtId="0" fontId="3" fillId="0" borderId="8" xfId="0" applyFont="1" applyBorder="1" applyAlignment="1">
      <alignment horizontal="distributed" vertical="center"/>
    </xf>
    <xf numFmtId="0" fontId="5" fillId="0" borderId="33" xfId="0" applyFont="1" applyBorder="1" applyAlignment="1">
      <alignment horizontal="center" vertical="center" shrinkToFit="1"/>
    </xf>
    <xf numFmtId="0" fontId="5" fillId="0" borderId="1" xfId="0" applyFont="1" applyBorder="1" applyAlignment="1">
      <alignment horizontal="distributed" vertical="center" justifyLastLine="1"/>
    </xf>
    <xf numFmtId="0" fontId="5" fillId="0" borderId="7" xfId="0" applyFont="1" applyBorder="1" applyAlignment="1">
      <alignment horizontal="distributed" vertical="center" justifyLastLine="1"/>
    </xf>
    <xf numFmtId="0" fontId="5" fillId="0" borderId="2" xfId="0" applyFont="1" applyBorder="1" applyAlignment="1">
      <alignment horizontal="distributed" vertical="center" justifyLastLine="1"/>
    </xf>
    <xf numFmtId="0" fontId="5" fillId="0" borderId="5" xfId="0" applyFont="1" applyBorder="1" applyAlignment="1">
      <alignment horizontal="distributed" vertical="center" justifyLastLine="1"/>
    </xf>
    <xf numFmtId="0" fontId="5" fillId="0" borderId="8" xfId="0" applyFont="1" applyBorder="1" applyAlignment="1">
      <alignment horizontal="distributed" vertical="center" justifyLastLine="1"/>
    </xf>
    <xf numFmtId="0" fontId="5" fillId="0" borderId="6" xfId="0" applyFont="1" applyBorder="1" applyAlignment="1">
      <alignment horizontal="distributed" vertical="center" justifyLastLine="1"/>
    </xf>
    <xf numFmtId="191" fontId="5" fillId="0" borderId="1" xfId="0" applyNumberFormat="1" applyFont="1" applyBorder="1" applyAlignment="1">
      <alignment horizontal="center" vertical="center" shrinkToFit="1"/>
    </xf>
    <xf numFmtId="191" fontId="5" fillId="0" borderId="7" xfId="0" applyNumberFormat="1" applyFont="1" applyBorder="1" applyAlignment="1">
      <alignment horizontal="center" vertical="center" shrinkToFit="1"/>
    </xf>
    <xf numFmtId="191" fontId="5" fillId="0" borderId="2" xfId="0" applyNumberFormat="1" applyFont="1" applyBorder="1" applyAlignment="1">
      <alignment horizontal="center" vertical="center" shrinkToFit="1"/>
    </xf>
    <xf numFmtId="191" fontId="5" fillId="0" borderId="3" xfId="0" applyNumberFormat="1" applyFont="1" applyBorder="1" applyAlignment="1">
      <alignment horizontal="center" vertical="center" shrinkToFit="1"/>
    </xf>
    <xf numFmtId="191" fontId="5" fillId="0" borderId="0" xfId="0" applyNumberFormat="1" applyFont="1" applyBorder="1" applyAlignment="1">
      <alignment horizontal="center" vertical="center" shrinkToFit="1"/>
    </xf>
    <xf numFmtId="191" fontId="5" fillId="0" borderId="4" xfId="0" applyNumberFormat="1" applyFont="1" applyBorder="1" applyAlignment="1">
      <alignment horizontal="center" vertical="center" shrinkToFit="1"/>
    </xf>
    <xf numFmtId="191" fontId="5" fillId="0" borderId="5" xfId="0" applyNumberFormat="1" applyFont="1" applyBorder="1" applyAlignment="1">
      <alignment horizontal="center" vertical="center" shrinkToFit="1"/>
    </xf>
    <xf numFmtId="191" fontId="5" fillId="0" borderId="8" xfId="0" applyNumberFormat="1" applyFont="1" applyBorder="1" applyAlignment="1">
      <alignment horizontal="center" vertical="center" shrinkToFit="1"/>
    </xf>
    <xf numFmtId="191" fontId="5" fillId="0" borderId="6" xfId="0" applyNumberFormat="1" applyFont="1" applyBorder="1" applyAlignment="1">
      <alignment horizontal="center" vertical="center" shrinkToFit="1"/>
    </xf>
    <xf numFmtId="0" fontId="5" fillId="0" borderId="1"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8"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1" xfId="0" applyFont="1" applyBorder="1" applyAlignment="1">
      <alignment horizontal="center" vertical="center" justifyLastLine="1"/>
    </xf>
    <xf numFmtId="0" fontId="5" fillId="0" borderId="7" xfId="0" applyFont="1" applyBorder="1" applyAlignment="1">
      <alignment horizontal="center" vertical="center" justifyLastLine="1"/>
    </xf>
    <xf numFmtId="0" fontId="5" fillId="0" borderId="2" xfId="0" applyFont="1" applyBorder="1" applyAlignment="1">
      <alignment horizontal="center" vertical="center" justifyLastLine="1"/>
    </xf>
    <xf numFmtId="0" fontId="5" fillId="0" borderId="3" xfId="0" applyFont="1" applyBorder="1" applyAlignment="1">
      <alignment horizontal="center" vertical="center" justifyLastLine="1"/>
    </xf>
    <xf numFmtId="0" fontId="5" fillId="0" borderId="0" xfId="0" applyFont="1" applyBorder="1" applyAlignment="1">
      <alignment horizontal="center" vertical="center" justifyLastLine="1"/>
    </xf>
    <xf numFmtId="0" fontId="5" fillId="0" borderId="4" xfId="0" applyFont="1" applyBorder="1" applyAlignment="1">
      <alignment horizontal="center" vertical="center" justifyLastLine="1"/>
    </xf>
    <xf numFmtId="0" fontId="5" fillId="0" borderId="5" xfId="0" applyFont="1" applyBorder="1" applyAlignment="1">
      <alignment horizontal="center" vertical="center" justifyLastLine="1"/>
    </xf>
    <xf numFmtId="0" fontId="5" fillId="0" borderId="8" xfId="0" applyFont="1" applyBorder="1" applyAlignment="1">
      <alignment horizontal="center" vertical="center" justifyLastLine="1"/>
    </xf>
    <xf numFmtId="0" fontId="5" fillId="0" borderId="6" xfId="0" applyFont="1" applyBorder="1" applyAlignment="1">
      <alignment horizontal="center" vertical="center" justifyLastLine="1"/>
    </xf>
    <xf numFmtId="0" fontId="5" fillId="0" borderId="3" xfId="0" applyFont="1" applyBorder="1" applyAlignment="1">
      <alignment horizontal="center" vertical="center" shrinkToFit="1"/>
    </xf>
    <xf numFmtId="0" fontId="5" fillId="0" borderId="0" xfId="0" applyFont="1" applyBorder="1" applyAlignment="1">
      <alignment horizontal="center" vertical="center" shrinkToFit="1"/>
    </xf>
    <xf numFmtId="0" fontId="5" fillId="0" borderId="4" xfId="0" applyFont="1" applyBorder="1" applyAlignment="1">
      <alignment horizontal="center" vertical="center" shrinkToFit="1"/>
    </xf>
    <xf numFmtId="0" fontId="18" fillId="0" borderId="12" xfId="0" applyFont="1" applyBorder="1" applyAlignment="1">
      <alignment horizontal="center" vertical="center"/>
    </xf>
    <xf numFmtId="0" fontId="6" fillId="0" borderId="9" xfId="0" applyFont="1" applyBorder="1" applyAlignment="1">
      <alignment vertical="center"/>
    </xf>
    <xf numFmtId="190" fontId="34" fillId="6" borderId="159" xfId="0" applyNumberFormat="1" applyFont="1" applyFill="1" applyBorder="1" applyAlignment="1" applyProtection="1">
      <alignment horizontal="center" vertical="center"/>
      <protection locked="0"/>
    </xf>
    <xf numFmtId="190" fontId="34" fillId="6" borderId="160" xfId="0" applyNumberFormat="1" applyFont="1" applyFill="1" applyBorder="1" applyAlignment="1" applyProtection="1">
      <alignment horizontal="center" vertical="center"/>
      <protection locked="0"/>
    </xf>
    <xf numFmtId="190" fontId="34" fillId="6" borderId="161" xfId="0" applyNumberFormat="1" applyFont="1" applyFill="1" applyBorder="1" applyAlignment="1" applyProtection="1">
      <alignment horizontal="center" vertical="center"/>
      <protection locked="0"/>
    </xf>
    <xf numFmtId="190" fontId="34" fillId="6" borderId="162" xfId="0" applyNumberFormat="1" applyFont="1" applyFill="1" applyBorder="1" applyAlignment="1" applyProtection="1">
      <alignment horizontal="center" vertical="center"/>
      <protection locked="0"/>
    </xf>
    <xf numFmtId="190" fontId="34" fillId="6" borderId="0" xfId="0" applyNumberFormat="1" applyFont="1" applyFill="1" applyBorder="1" applyAlignment="1" applyProtection="1">
      <alignment horizontal="center" vertical="center"/>
      <protection locked="0"/>
    </xf>
    <xf numFmtId="190" fontId="34" fillId="6" borderId="163" xfId="0" applyNumberFormat="1" applyFont="1" applyFill="1" applyBorder="1" applyAlignment="1" applyProtection="1">
      <alignment horizontal="center" vertical="center"/>
      <protection locked="0"/>
    </xf>
    <xf numFmtId="190" fontId="34" fillId="6" borderId="164" xfId="0" applyNumberFormat="1" applyFont="1" applyFill="1" applyBorder="1" applyAlignment="1" applyProtection="1">
      <alignment horizontal="center" vertical="center"/>
      <protection locked="0"/>
    </xf>
    <xf numFmtId="190" fontId="34" fillId="6" borderId="165" xfId="0" applyNumberFormat="1" applyFont="1" applyFill="1" applyBorder="1" applyAlignment="1" applyProtection="1">
      <alignment horizontal="center" vertical="center"/>
      <protection locked="0"/>
    </xf>
    <xf numFmtId="190" fontId="34" fillId="6" borderId="166" xfId="0" applyNumberFormat="1" applyFont="1" applyFill="1" applyBorder="1" applyAlignment="1" applyProtection="1">
      <alignment horizontal="center" vertical="center"/>
      <protection locked="0"/>
    </xf>
    <xf numFmtId="0" fontId="112" fillId="0" borderId="0" xfId="0" applyFont="1" applyAlignment="1">
      <alignment horizontal="right" vertical="center"/>
    </xf>
    <xf numFmtId="0" fontId="12" fillId="0" borderId="0" xfId="0" applyFont="1" applyAlignment="1">
      <alignment horizontal="center" vertical="center"/>
    </xf>
    <xf numFmtId="0" fontId="6" fillId="0" borderId="11" xfId="0" applyFont="1" applyBorder="1" applyAlignment="1">
      <alignment horizontal="center" vertical="center"/>
    </xf>
    <xf numFmtId="0" fontId="6" fillId="0" borderId="14" xfId="0" applyFont="1" applyBorder="1" applyAlignment="1">
      <alignment horizontal="center" vertical="center"/>
    </xf>
    <xf numFmtId="38" fontId="18" fillId="0" borderId="156" xfId="0" applyNumberFormat="1" applyFont="1" applyBorder="1" applyAlignment="1">
      <alignment horizontal="center" vertical="center"/>
    </xf>
    <xf numFmtId="0" fontId="18" fillId="0" borderId="133" xfId="0" applyFont="1" applyBorder="1" applyAlignment="1">
      <alignment horizontal="center" vertical="center"/>
    </xf>
    <xf numFmtId="0" fontId="18" fillId="0" borderId="156" xfId="0" applyFont="1" applyBorder="1" applyAlignment="1">
      <alignment horizontal="center" vertical="center"/>
    </xf>
    <xf numFmtId="0" fontId="11" fillId="0" borderId="0" xfId="0" applyFont="1" applyAlignment="1">
      <alignment vertical="center"/>
    </xf>
    <xf numFmtId="0" fontId="17" fillId="0" borderId="18" xfId="0" applyNumberFormat="1" applyFont="1" applyBorder="1" applyAlignment="1">
      <alignment horizontal="center" vertical="center"/>
    </xf>
    <xf numFmtId="0" fontId="17" fillId="0" borderId="10" xfId="0" applyNumberFormat="1" applyFont="1" applyBorder="1" applyAlignment="1">
      <alignment horizontal="center" vertical="center"/>
    </xf>
    <xf numFmtId="0" fontId="17" fillId="0" borderId="11" xfId="0" applyNumberFormat="1" applyFont="1" applyBorder="1" applyAlignment="1">
      <alignment horizontal="center" vertical="center"/>
    </xf>
    <xf numFmtId="0" fontId="17" fillId="0" borderId="12" xfId="0" applyNumberFormat="1" applyFont="1" applyBorder="1" applyAlignment="1">
      <alignment horizontal="center" vertical="center"/>
    </xf>
    <xf numFmtId="0" fontId="17" fillId="0" borderId="0" xfId="0" applyNumberFormat="1" applyFont="1" applyBorder="1" applyAlignment="1">
      <alignment horizontal="center" vertical="center"/>
    </xf>
    <xf numFmtId="0" fontId="17" fillId="0" borderId="13" xfId="0" applyNumberFormat="1" applyFont="1" applyBorder="1" applyAlignment="1">
      <alignment horizontal="center" vertical="center"/>
    </xf>
    <xf numFmtId="0" fontId="17" fillId="0" borderId="14" xfId="0" applyNumberFormat="1" applyFont="1" applyBorder="1" applyAlignment="1">
      <alignment horizontal="center" vertical="center"/>
    </xf>
    <xf numFmtId="0" fontId="17" fillId="0" borderId="9" xfId="0" applyNumberFormat="1" applyFont="1" applyBorder="1" applyAlignment="1">
      <alignment horizontal="center" vertical="center"/>
    </xf>
    <xf numFmtId="0" fontId="17" fillId="0" borderId="15" xfId="0" applyNumberFormat="1" applyFont="1" applyBorder="1" applyAlignment="1">
      <alignment horizontal="center" vertical="center"/>
    </xf>
    <xf numFmtId="0" fontId="6" fillId="0" borderId="155" xfId="0" applyFont="1" applyBorder="1" applyAlignment="1">
      <alignment horizontal="distributed" vertical="center" justifyLastLine="1"/>
    </xf>
    <xf numFmtId="0" fontId="6" fillId="0" borderId="18" xfId="0" applyFont="1" applyBorder="1" applyAlignment="1">
      <alignment horizontal="distributed" vertical="center" justifyLastLine="1"/>
    </xf>
    <xf numFmtId="38" fontId="18" fillId="0" borderId="18" xfId="0" applyNumberFormat="1" applyFont="1" applyBorder="1" applyAlignment="1">
      <alignment horizontal="center" vertical="center"/>
    </xf>
    <xf numFmtId="0" fontId="18" fillId="0" borderId="14" xfId="0" applyFont="1" applyBorder="1" applyAlignment="1">
      <alignment horizontal="center" vertical="center"/>
    </xf>
    <xf numFmtId="3" fontId="32" fillId="0" borderId="14" xfId="0" applyNumberFormat="1" applyFont="1" applyFill="1" applyBorder="1" applyAlignment="1">
      <alignment horizontal="center" vertical="center"/>
    </xf>
    <xf numFmtId="3" fontId="32" fillId="0" borderId="9" xfId="0" applyNumberFormat="1" applyFont="1" applyFill="1" applyBorder="1" applyAlignment="1">
      <alignment horizontal="center" vertical="center"/>
    </xf>
    <xf numFmtId="0" fontId="19" fillId="0" borderId="130" xfId="0" applyNumberFormat="1" applyFont="1" applyFill="1" applyBorder="1" applyAlignment="1">
      <alignment horizontal="center" vertical="center"/>
    </xf>
    <xf numFmtId="0" fontId="19" fillId="0" borderId="10" xfId="0" applyNumberFormat="1" applyFont="1" applyFill="1" applyBorder="1" applyAlignment="1">
      <alignment horizontal="center" vertical="center"/>
    </xf>
    <xf numFmtId="0" fontId="19" fillId="0" borderId="11" xfId="0" applyNumberFormat="1" applyFont="1" applyFill="1" applyBorder="1" applyAlignment="1">
      <alignment horizontal="center" vertical="center"/>
    </xf>
    <xf numFmtId="0" fontId="19" fillId="0" borderId="131" xfId="0" applyNumberFormat="1" applyFont="1" applyFill="1" applyBorder="1" applyAlignment="1">
      <alignment horizontal="center" vertical="center"/>
    </xf>
    <xf numFmtId="0" fontId="19" fillId="0" borderId="0" xfId="0" applyNumberFormat="1" applyFont="1" applyFill="1" applyBorder="1" applyAlignment="1">
      <alignment horizontal="center" vertical="center"/>
    </xf>
    <xf numFmtId="0" fontId="19" fillId="0" borderId="13" xfId="0" applyNumberFormat="1" applyFont="1" applyFill="1" applyBorder="1" applyAlignment="1">
      <alignment horizontal="center" vertical="center"/>
    </xf>
    <xf numFmtId="0" fontId="19" fillId="0" borderId="13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15" xfId="0" applyNumberFormat="1" applyFont="1" applyFill="1" applyBorder="1" applyAlignment="1">
      <alignment horizontal="center" vertical="center"/>
    </xf>
    <xf numFmtId="0" fontId="19" fillId="0" borderId="152" xfId="0" applyFont="1" applyFill="1" applyBorder="1" applyAlignment="1">
      <alignment horizontal="center" vertical="center"/>
    </xf>
    <xf numFmtId="0" fontId="19" fillId="0" borderId="153" xfId="0" applyFont="1" applyFill="1" applyBorder="1" applyAlignment="1">
      <alignment horizontal="center" vertical="center"/>
    </xf>
    <xf numFmtId="0" fontId="19" fillId="0" borderId="154" xfId="0" applyFont="1" applyFill="1" applyBorder="1" applyAlignment="1">
      <alignment horizontal="center" vertical="center"/>
    </xf>
    <xf numFmtId="0" fontId="11" fillId="0" borderId="4" xfId="0" applyFont="1" applyBorder="1" applyAlignment="1">
      <alignment horizontal="center" vertical="center"/>
    </xf>
    <xf numFmtId="0" fontId="11" fillId="0" borderId="28" xfId="0" applyFont="1" applyBorder="1" applyAlignment="1">
      <alignment horizontal="center" vertical="center"/>
    </xf>
    <xf numFmtId="0" fontId="11" fillId="0" borderId="198" xfId="0" applyFont="1" applyBorder="1" applyAlignment="1">
      <alignment horizontal="center" vertical="center"/>
    </xf>
    <xf numFmtId="0" fontId="13" fillId="0" borderId="32" xfId="0" applyFont="1" applyBorder="1" applyAlignment="1">
      <alignment horizontal="distributed" vertical="center" justifyLastLine="1"/>
    </xf>
    <xf numFmtId="0" fontId="13" fillId="0" borderId="0" xfId="0" applyFont="1" applyBorder="1" applyAlignment="1">
      <alignment horizontal="distributed" vertical="center" justifyLastLine="1"/>
    </xf>
    <xf numFmtId="0" fontId="13" fillId="0" borderId="4" xfId="0" applyFont="1" applyBorder="1" applyAlignment="1">
      <alignment horizontal="distributed" vertical="center" justifyLastLine="1"/>
    </xf>
    <xf numFmtId="190" fontId="34" fillId="0" borderId="12" xfId="0" applyNumberFormat="1" applyFont="1" applyFill="1" applyBorder="1" applyAlignment="1" applyProtection="1">
      <alignment horizontal="center" vertical="center"/>
    </xf>
    <xf numFmtId="190" fontId="34" fillId="0" borderId="0" xfId="0" applyNumberFormat="1" applyFont="1" applyFill="1" applyBorder="1" applyAlignment="1" applyProtection="1">
      <alignment horizontal="center" vertical="center"/>
    </xf>
    <xf numFmtId="190" fontId="34" fillId="0" borderId="13" xfId="0" applyNumberFormat="1" applyFont="1" applyFill="1" applyBorder="1" applyAlignment="1" applyProtection="1">
      <alignment horizontal="center" vertical="center"/>
    </xf>
    <xf numFmtId="190" fontId="34" fillId="0" borderId="14" xfId="0" applyNumberFormat="1" applyFont="1" applyFill="1" applyBorder="1" applyAlignment="1" applyProtection="1">
      <alignment horizontal="center" vertical="center"/>
    </xf>
    <xf numFmtId="190" fontId="34" fillId="0" borderId="9" xfId="0" applyNumberFormat="1" applyFont="1" applyFill="1" applyBorder="1" applyAlignment="1" applyProtection="1">
      <alignment horizontal="center" vertical="center"/>
    </xf>
    <xf numFmtId="190" fontId="34" fillId="0" borderId="15" xfId="0" applyNumberFormat="1" applyFont="1" applyFill="1" applyBorder="1" applyAlignment="1" applyProtection="1">
      <alignment horizontal="center" vertical="center"/>
    </xf>
    <xf numFmtId="0" fontId="7" fillId="0" borderId="170" xfId="0" applyFont="1" applyBorder="1" applyAlignment="1">
      <alignment horizontal="center"/>
    </xf>
    <xf numFmtId="182" fontId="13" fillId="4" borderId="7" xfId="0" applyNumberFormat="1" applyFont="1" applyFill="1" applyBorder="1" applyAlignment="1" applyProtection="1">
      <alignment vertical="center"/>
    </xf>
    <xf numFmtId="0" fontId="0" fillId="0" borderId="7" xfId="0" applyBorder="1" applyAlignment="1">
      <alignment vertical="center"/>
    </xf>
    <xf numFmtId="182" fontId="13" fillId="4" borderId="7" xfId="0" applyNumberFormat="1" applyFont="1" applyFill="1" applyBorder="1" applyAlignment="1" applyProtection="1">
      <alignment vertical="center" shrinkToFit="1"/>
    </xf>
    <xf numFmtId="0" fontId="0" fillId="0" borderId="7" xfId="0" applyBorder="1" applyAlignment="1">
      <alignment vertical="center" shrinkToFit="1"/>
    </xf>
    <xf numFmtId="0" fontId="0" fillId="0" borderId="0" xfId="0" applyAlignment="1">
      <alignment vertical="center" shrinkToFit="1"/>
    </xf>
    <xf numFmtId="0" fontId="0" fillId="0" borderId="8" xfId="0" applyBorder="1" applyAlignment="1">
      <alignment vertical="center" shrinkToFit="1"/>
    </xf>
    <xf numFmtId="0" fontId="5" fillId="4" borderId="1" xfId="0" applyFont="1" applyFill="1" applyBorder="1" applyAlignment="1" applyProtection="1">
      <alignment horizontal="left" vertical="top" wrapText="1"/>
    </xf>
    <xf numFmtId="0" fontId="70" fillId="0" borderId="7" xfId="0" applyFont="1" applyBorder="1" applyAlignment="1">
      <alignment horizontal="left" vertical="top" wrapText="1"/>
    </xf>
    <xf numFmtId="0" fontId="70" fillId="0" borderId="2" xfId="0" applyFont="1" applyBorder="1" applyAlignment="1">
      <alignment horizontal="left" vertical="top" wrapText="1"/>
    </xf>
    <xf numFmtId="0" fontId="70" fillId="0" borderId="3" xfId="0" applyFont="1" applyBorder="1" applyAlignment="1">
      <alignment horizontal="left" vertical="top" wrapText="1"/>
    </xf>
    <xf numFmtId="0" fontId="70" fillId="0" borderId="0" xfId="0" applyFont="1" applyAlignment="1">
      <alignment horizontal="left" vertical="top" wrapText="1"/>
    </xf>
    <xf numFmtId="0" fontId="70" fillId="0" borderId="4" xfId="0" applyFont="1" applyBorder="1" applyAlignment="1">
      <alignment horizontal="left" vertical="top" wrapText="1"/>
    </xf>
    <xf numFmtId="0" fontId="70" fillId="0" borderId="5" xfId="0" applyFont="1" applyBorder="1" applyAlignment="1">
      <alignment horizontal="left" vertical="top" wrapText="1"/>
    </xf>
    <xf numFmtId="0" fontId="70" fillId="0" borderId="8" xfId="0" applyFont="1" applyBorder="1" applyAlignment="1">
      <alignment horizontal="left" vertical="top" wrapText="1"/>
    </xf>
    <xf numFmtId="0" fontId="70" fillId="0" borderId="6" xfId="0" applyFont="1" applyBorder="1" applyAlignment="1">
      <alignment horizontal="left" vertical="top" wrapText="1"/>
    </xf>
    <xf numFmtId="0" fontId="5" fillId="4" borderId="1" xfId="0" applyFont="1" applyFill="1" applyBorder="1" applyAlignment="1" applyProtection="1">
      <alignment vertical="center"/>
    </xf>
    <xf numFmtId="0" fontId="5" fillId="4" borderId="7" xfId="0" applyFont="1" applyFill="1" applyBorder="1" applyAlignment="1" applyProtection="1">
      <alignment vertical="center"/>
    </xf>
    <xf numFmtId="0" fontId="5" fillId="4" borderId="3" xfId="0" applyFont="1" applyFill="1" applyBorder="1" applyAlignment="1" applyProtection="1">
      <alignment vertical="center"/>
    </xf>
    <xf numFmtId="0" fontId="5" fillId="4" borderId="0" xfId="0" applyFont="1" applyFill="1" applyBorder="1" applyAlignment="1" applyProtection="1">
      <alignment vertical="center"/>
    </xf>
    <xf numFmtId="0" fontId="16" fillId="4" borderId="7" xfId="0" applyFont="1" applyFill="1" applyBorder="1" applyAlignment="1">
      <alignment vertical="center" shrinkToFit="1"/>
    </xf>
    <xf numFmtId="0" fontId="16" fillId="4" borderId="7" xfId="0" applyFont="1" applyFill="1" applyBorder="1" applyAlignment="1">
      <alignment shrinkToFit="1"/>
    </xf>
    <xf numFmtId="0" fontId="0" fillId="0" borderId="7" xfId="0" applyBorder="1" applyAlignment="1">
      <alignment shrinkToFit="1"/>
    </xf>
    <xf numFmtId="0" fontId="0" fillId="0" borderId="2" xfId="0" applyBorder="1" applyAlignment="1">
      <alignment shrinkToFit="1"/>
    </xf>
    <xf numFmtId="0" fontId="16" fillId="4" borderId="0" xfId="0" applyFont="1" applyFill="1" applyBorder="1" applyAlignment="1">
      <alignment shrinkToFit="1"/>
    </xf>
    <xf numFmtId="0" fontId="0" fillId="0" borderId="0" xfId="0" applyBorder="1" applyAlignment="1">
      <alignment shrinkToFit="1"/>
    </xf>
    <xf numFmtId="0" fontId="0" fillId="0" borderId="4" xfId="0" applyBorder="1" applyAlignment="1">
      <alignment shrinkToFit="1"/>
    </xf>
    <xf numFmtId="0" fontId="5" fillId="4" borderId="1" xfId="0" applyFont="1" applyFill="1" applyBorder="1" applyAlignment="1">
      <alignment vertical="center" shrinkToFit="1"/>
    </xf>
    <xf numFmtId="0" fontId="5" fillId="4" borderId="7" xfId="0" applyFont="1" applyFill="1" applyBorder="1" applyAlignment="1">
      <alignment shrinkToFit="1"/>
    </xf>
    <xf numFmtId="0" fontId="5" fillId="4" borderId="5" xfId="0" applyFont="1" applyFill="1" applyBorder="1" applyAlignment="1">
      <alignment shrinkToFit="1"/>
    </xf>
    <xf numFmtId="0" fontId="5" fillId="4" borderId="8" xfId="0" applyFont="1" applyFill="1" applyBorder="1" applyAlignment="1">
      <alignment shrinkToFit="1"/>
    </xf>
    <xf numFmtId="0" fontId="16" fillId="4" borderId="8" xfId="0" applyFont="1" applyFill="1" applyBorder="1" applyAlignment="1">
      <alignment shrinkToFit="1"/>
    </xf>
    <xf numFmtId="0" fontId="0" fillId="0" borderId="8" xfId="0" applyBorder="1" applyAlignment="1">
      <alignment shrinkToFit="1"/>
    </xf>
    <xf numFmtId="0" fontId="0" fillId="0" borderId="6" xfId="0" applyBorder="1" applyAlignment="1">
      <alignment shrinkToFit="1"/>
    </xf>
    <xf numFmtId="0" fontId="40" fillId="0" borderId="19" xfId="0" applyFont="1" applyBorder="1"/>
    <xf numFmtId="0" fontId="40" fillId="0" borderId="156" xfId="0" applyFont="1" applyBorder="1"/>
    <xf numFmtId="3" fontId="19" fillId="0" borderId="3" xfId="0" applyNumberFormat="1" applyFont="1" applyBorder="1" applyAlignment="1">
      <alignment vertical="center" shrinkToFit="1"/>
    </xf>
    <xf numFmtId="3" fontId="71" fillId="0" borderId="0" xfId="0" applyNumberFormat="1" applyFont="1" applyAlignment="1">
      <alignment vertical="center" shrinkToFit="1"/>
    </xf>
    <xf numFmtId="3" fontId="71" fillId="0" borderId="3" xfId="0" applyNumberFormat="1" applyFont="1" applyBorder="1" applyAlignment="1">
      <alignment vertical="center" shrinkToFit="1"/>
    </xf>
    <xf numFmtId="3" fontId="71" fillId="0" borderId="5" xfId="0" applyNumberFormat="1" applyFont="1" applyBorder="1" applyAlignment="1">
      <alignment vertical="center" shrinkToFit="1"/>
    </xf>
    <xf numFmtId="3" fontId="71" fillId="0" borderId="8" xfId="0" applyNumberFormat="1" applyFont="1" applyBorder="1" applyAlignment="1">
      <alignment vertical="center" shrinkToFit="1"/>
    </xf>
    <xf numFmtId="0" fontId="5" fillId="4" borderId="0" xfId="0" applyFont="1" applyFill="1" applyBorder="1" applyAlignment="1" applyProtection="1">
      <alignment horizontal="center" vertical="center"/>
    </xf>
    <xf numFmtId="0" fontId="5" fillId="4" borderId="8" xfId="0" applyFont="1" applyFill="1" applyBorder="1" applyAlignment="1" applyProtection="1">
      <alignment horizontal="center" vertical="center"/>
    </xf>
    <xf numFmtId="3" fontId="19" fillId="0" borderId="3" xfId="0" applyNumberFormat="1" applyFont="1" applyFill="1" applyBorder="1" applyAlignment="1">
      <alignment vertical="center" shrinkToFit="1"/>
    </xf>
    <xf numFmtId="3" fontId="71" fillId="0" borderId="0" xfId="0" applyNumberFormat="1" applyFont="1" applyFill="1" applyBorder="1" applyAlignment="1">
      <alignment vertical="center" shrinkToFit="1"/>
    </xf>
    <xf numFmtId="3" fontId="71" fillId="0" borderId="3" xfId="0" applyNumberFormat="1" applyFont="1" applyFill="1" applyBorder="1" applyAlignment="1">
      <alignment vertical="center" shrinkToFit="1"/>
    </xf>
    <xf numFmtId="3" fontId="71" fillId="0" borderId="5" xfId="0" applyNumberFormat="1" applyFont="1" applyFill="1" applyBorder="1" applyAlignment="1">
      <alignment vertical="center" shrinkToFit="1"/>
    </xf>
    <xf numFmtId="3" fontId="71" fillId="0" borderId="8" xfId="0" applyNumberFormat="1" applyFont="1" applyFill="1" applyBorder="1" applyAlignment="1">
      <alignment vertical="center" shrinkToFit="1"/>
    </xf>
    <xf numFmtId="0" fontId="37" fillId="0" borderId="0" xfId="0" applyFont="1" applyAlignment="1">
      <alignment horizontal="right" vertical="center"/>
    </xf>
    <xf numFmtId="0" fontId="19" fillId="0" borderId="155" xfId="0" applyFont="1" applyBorder="1" applyAlignment="1">
      <alignment horizontal="center" vertical="center"/>
    </xf>
    <xf numFmtId="0" fontId="19" fillId="0" borderId="19" xfId="0" applyFont="1" applyBorder="1" applyAlignment="1">
      <alignment horizontal="center" vertical="center"/>
    </xf>
    <xf numFmtId="0" fontId="19" fillId="0" borderId="158" xfId="0" applyFont="1" applyBorder="1" applyAlignment="1">
      <alignment horizontal="center" vertical="center"/>
    </xf>
    <xf numFmtId="0" fontId="6" fillId="0" borderId="0" xfId="0" applyFont="1" applyAlignment="1">
      <alignment vertical="center" shrinkToFit="1"/>
    </xf>
    <xf numFmtId="0" fontId="6" fillId="0" borderId="0" xfId="0" applyFont="1" applyBorder="1" applyAlignment="1">
      <alignment horizontal="distributed" vertical="center" wrapText="1"/>
    </xf>
    <xf numFmtId="179" fontId="59" fillId="0" borderId="155" xfId="0" applyNumberFormat="1" applyFont="1" applyBorder="1" applyAlignment="1">
      <alignment horizontal="center" vertical="center"/>
    </xf>
    <xf numFmtId="0" fontId="65" fillId="0" borderId="19" xfId="0" applyFont="1" applyBorder="1"/>
    <xf numFmtId="0" fontId="65" fillId="0" borderId="156" xfId="0" applyFont="1" applyBorder="1"/>
    <xf numFmtId="185" fontId="19" fillId="0" borderId="155" xfId="0" applyNumberFormat="1" applyFont="1" applyBorder="1" applyAlignment="1">
      <alignment horizontal="center" vertical="center"/>
    </xf>
    <xf numFmtId="185" fontId="19" fillId="0" borderId="19" xfId="0" applyNumberFormat="1" applyFont="1" applyBorder="1" applyAlignment="1">
      <alignment horizontal="center" vertical="center"/>
    </xf>
    <xf numFmtId="185" fontId="19" fillId="0" borderId="158" xfId="0" applyNumberFormat="1" applyFont="1" applyBorder="1" applyAlignment="1">
      <alignment horizontal="center" vertical="center"/>
    </xf>
    <xf numFmtId="179" fontId="18" fillId="0" borderId="202" xfId="0" applyNumberFormat="1" applyFont="1" applyBorder="1" applyAlignment="1">
      <alignment horizontal="center" vertical="center"/>
    </xf>
    <xf numFmtId="0" fontId="18" fillId="0" borderId="130" xfId="0" applyFont="1" applyBorder="1" applyAlignment="1">
      <alignment horizontal="center" vertical="center"/>
    </xf>
    <xf numFmtId="0" fontId="5" fillId="0" borderId="0" xfId="0" applyFont="1" applyAlignment="1">
      <alignment horizontal="center" vertical="center"/>
    </xf>
    <xf numFmtId="0" fontId="5" fillId="0" borderId="13" xfId="0" applyFont="1" applyBorder="1" applyAlignment="1">
      <alignment horizontal="center" vertical="center"/>
    </xf>
    <xf numFmtId="0" fontId="38" fillId="0" borderId="13" xfId="0" applyFont="1" applyFill="1" applyBorder="1" applyAlignment="1">
      <alignment horizontal="center" vertical="center"/>
    </xf>
    <xf numFmtId="0" fontId="7" fillId="0" borderId="9" xfId="0" applyFont="1" applyBorder="1" applyAlignment="1">
      <alignment horizontal="center" vertical="center"/>
    </xf>
    <xf numFmtId="0" fontId="6" fillId="0" borderId="41" xfId="0" applyFont="1" applyBorder="1" applyAlignment="1">
      <alignment horizontal="distributed" vertical="center" wrapText="1"/>
    </xf>
    <xf numFmtId="0" fontId="6" fillId="0" borderId="24" xfId="0" applyFont="1" applyBorder="1" applyAlignment="1">
      <alignment horizontal="distributed" vertical="center" wrapText="1"/>
    </xf>
    <xf numFmtId="0" fontId="6" fillId="0" borderId="169" xfId="0" applyFont="1" applyBorder="1" applyAlignment="1">
      <alignment horizontal="distributed" vertical="center" wrapText="1"/>
    </xf>
    <xf numFmtId="0" fontId="6" fillId="0" borderId="12" xfId="0" applyFont="1" applyBorder="1" applyAlignment="1">
      <alignment horizontal="distributed" vertical="center" wrapText="1"/>
    </xf>
    <xf numFmtId="0" fontId="6" fillId="0" borderId="13" xfId="0" applyFont="1" applyBorder="1" applyAlignment="1">
      <alignment horizontal="distributed" vertical="center" wrapText="1"/>
    </xf>
    <xf numFmtId="0" fontId="6" fillId="0" borderId="14" xfId="0" applyFont="1" applyBorder="1" applyAlignment="1">
      <alignment horizontal="distributed" vertical="center" wrapText="1"/>
    </xf>
    <xf numFmtId="0" fontId="6" fillId="0" borderId="9" xfId="0" applyFont="1" applyBorder="1" applyAlignment="1">
      <alignment horizontal="distributed" vertical="center" wrapText="1"/>
    </xf>
    <xf numFmtId="0" fontId="6" fillId="0" borderId="15" xfId="0" applyFont="1" applyBorder="1" applyAlignment="1">
      <alignment horizontal="distributed" vertical="center" wrapText="1"/>
    </xf>
    <xf numFmtId="0" fontId="59" fillId="0" borderId="155" xfId="0" applyNumberFormat="1" applyFont="1" applyBorder="1" applyAlignment="1">
      <alignment horizontal="center" vertical="center"/>
    </xf>
    <xf numFmtId="0" fontId="59" fillId="0" borderId="19" xfId="0" applyNumberFormat="1" applyFont="1" applyBorder="1" applyAlignment="1">
      <alignment horizontal="center" vertical="center"/>
    </xf>
    <xf numFmtId="0" fontId="59" fillId="0" borderId="156" xfId="0" applyNumberFormat="1" applyFont="1" applyBorder="1" applyAlignment="1">
      <alignment horizontal="center" vertical="center"/>
    </xf>
    <xf numFmtId="179" fontId="59" fillId="0" borderId="19" xfId="0" applyNumberFormat="1" applyFont="1" applyBorder="1" applyAlignment="1">
      <alignment horizontal="center" vertical="center"/>
    </xf>
    <xf numFmtId="179" fontId="59" fillId="0" borderId="156" xfId="0" applyNumberFormat="1" applyFont="1" applyBorder="1" applyAlignment="1">
      <alignment horizontal="center" vertical="center"/>
    </xf>
    <xf numFmtId="0" fontId="7" fillId="0" borderId="170" xfId="0" applyFont="1" applyBorder="1" applyAlignment="1">
      <alignment horizontal="center" vertical="center"/>
    </xf>
    <xf numFmtId="0" fontId="59" fillId="0" borderId="172" xfId="0" applyNumberFormat="1" applyFont="1" applyBorder="1" applyAlignment="1">
      <alignment horizontal="center" vertical="center"/>
    </xf>
    <xf numFmtId="0" fontId="59" fillId="0" borderId="173" xfId="0" applyNumberFormat="1" applyFont="1" applyBorder="1" applyAlignment="1">
      <alignment horizontal="center" vertical="center"/>
    </xf>
    <xf numFmtId="179" fontId="59" fillId="0" borderId="171" xfId="0" applyNumberFormat="1" applyFont="1" applyBorder="1" applyAlignment="1">
      <alignment horizontal="center" vertical="center"/>
    </xf>
    <xf numFmtId="179" fontId="59" fillId="0" borderId="18" xfId="0" applyNumberFormat="1" applyFont="1" applyBorder="1" applyAlignment="1">
      <alignment horizontal="center" vertical="center"/>
    </xf>
    <xf numFmtId="179" fontId="59" fillId="0" borderId="182" xfId="0" applyNumberFormat="1" applyFont="1" applyBorder="1" applyAlignment="1">
      <alignment horizontal="center" vertical="center"/>
    </xf>
    <xf numFmtId="179" fontId="59" fillId="0" borderId="14" xfId="0" applyNumberFormat="1" applyFont="1" applyBorder="1" applyAlignment="1">
      <alignment horizontal="center" vertical="center"/>
    </xf>
    <xf numFmtId="0" fontId="7" fillId="0" borderId="10" xfId="0" applyFont="1" applyBorder="1" applyAlignment="1">
      <alignment horizontal="center" vertical="center"/>
    </xf>
    <xf numFmtId="0" fontId="10" fillId="0" borderId="41" xfId="0" applyFont="1" applyBorder="1" applyAlignment="1">
      <alignment horizontal="center" vertical="center"/>
    </xf>
    <xf numFmtId="0" fontId="10" fillId="0" borderId="24" xfId="0" applyFont="1" applyBorder="1" applyAlignment="1">
      <alignment horizontal="center" vertical="center"/>
    </xf>
    <xf numFmtId="0" fontId="10" fillId="0" borderId="169" xfId="0" applyFont="1" applyBorder="1" applyAlignment="1">
      <alignment horizontal="center" vertical="center"/>
    </xf>
    <xf numFmtId="0" fontId="10" fillId="0" borderId="206" xfId="0" applyFont="1" applyBorder="1" applyAlignment="1">
      <alignment horizontal="center" vertical="center"/>
    </xf>
    <xf numFmtId="0" fontId="10" fillId="0" borderId="8" xfId="0" applyFont="1" applyBorder="1" applyAlignment="1">
      <alignment horizontal="center" vertical="center"/>
    </xf>
    <xf numFmtId="0" fontId="10" fillId="0" borderId="207" xfId="0" applyFont="1" applyBorder="1" applyAlignment="1">
      <alignment horizontal="center" vertical="center"/>
    </xf>
    <xf numFmtId="0" fontId="18" fillId="0" borderId="155" xfId="0" applyNumberFormat="1" applyFont="1" applyFill="1" applyBorder="1" applyAlignment="1">
      <alignment horizontal="center" vertical="center"/>
    </xf>
    <xf numFmtId="0" fontId="18" fillId="0" borderId="19" xfId="0" applyNumberFormat="1" applyFont="1" applyFill="1" applyBorder="1" applyAlignment="1">
      <alignment horizontal="center" vertical="center"/>
    </xf>
    <xf numFmtId="0" fontId="18" fillId="0" borderId="156" xfId="0" applyNumberFormat="1" applyFont="1" applyFill="1" applyBorder="1" applyAlignment="1">
      <alignment horizontal="center" vertical="center"/>
    </xf>
    <xf numFmtId="0" fontId="18" fillId="0" borderId="158" xfId="0" applyNumberFormat="1" applyFont="1" applyFill="1" applyBorder="1" applyAlignment="1">
      <alignment horizontal="center" vertical="center"/>
    </xf>
    <xf numFmtId="0" fontId="6" fillId="0" borderId="0" xfId="0" applyFont="1" applyAlignment="1">
      <alignment horizontal="center" vertical="center" shrinkToFit="1"/>
    </xf>
    <xf numFmtId="0" fontId="16" fillId="5" borderId="0" xfId="0" applyFont="1" applyFill="1" applyBorder="1" applyAlignment="1">
      <alignment horizontal="center"/>
    </xf>
    <xf numFmtId="0" fontId="16" fillId="5" borderId="3" xfId="0" applyFont="1" applyFill="1" applyBorder="1" applyAlignment="1">
      <alignment horizontal="center"/>
    </xf>
    <xf numFmtId="0" fontId="6" fillId="0" borderId="12" xfId="0" applyFont="1" applyBorder="1" applyAlignment="1">
      <alignment vertical="center"/>
    </xf>
    <xf numFmtId="0" fontId="0" fillId="0" borderId="0" xfId="0" applyBorder="1" applyAlignment="1"/>
    <xf numFmtId="184" fontId="13" fillId="5" borderId="0" xfId="0" applyNumberFormat="1" applyFont="1" applyFill="1" applyBorder="1" applyAlignment="1">
      <alignment horizontal="center"/>
    </xf>
    <xf numFmtId="0" fontId="6" fillId="0" borderId="205" xfId="0" applyFont="1" applyBorder="1" applyAlignment="1">
      <alignment horizontal="center" vertical="center" wrapText="1"/>
    </xf>
    <xf numFmtId="0" fontId="6" fillId="0" borderId="32" xfId="0" applyFont="1" applyBorder="1" applyAlignment="1">
      <alignment horizontal="center" vertical="center" wrapText="1"/>
    </xf>
    <xf numFmtId="0" fontId="0" fillId="0" borderId="0" xfId="0" applyBorder="1"/>
    <xf numFmtId="0" fontId="0" fillId="0" borderId="32" xfId="0" applyBorder="1"/>
    <xf numFmtId="0" fontId="0" fillId="0" borderId="27" xfId="0" applyBorder="1"/>
    <xf numFmtId="0" fontId="0" fillId="0" borderId="28" xfId="0" applyBorder="1"/>
    <xf numFmtId="0" fontId="0" fillId="0" borderId="184" xfId="0" applyBorder="1"/>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16" fillId="0" borderId="33" xfId="0" applyFont="1" applyBorder="1" applyAlignment="1">
      <alignment horizontal="center" vertical="center"/>
    </xf>
    <xf numFmtId="0" fontId="7" fillId="0" borderId="26" xfId="0" applyFont="1" applyBorder="1" applyAlignment="1">
      <alignment horizontal="center" vertical="center"/>
    </xf>
    <xf numFmtId="0" fontId="59" fillId="0" borderId="202" xfId="0" applyNumberFormat="1" applyFont="1" applyBorder="1" applyAlignment="1">
      <alignment horizontal="center" vertical="center"/>
    </xf>
    <xf numFmtId="0" fontId="59" fillId="0" borderId="158" xfId="0" applyNumberFormat="1" applyFont="1" applyBorder="1" applyAlignment="1">
      <alignment horizontal="center" vertical="center"/>
    </xf>
    <xf numFmtId="0" fontId="5" fillId="0" borderId="5" xfId="0" applyFont="1" applyBorder="1" applyAlignment="1">
      <alignment horizontal="center" vertical="center"/>
    </xf>
    <xf numFmtId="0" fontId="5" fillId="0" borderId="8" xfId="0" applyFont="1" applyBorder="1" applyAlignment="1">
      <alignment horizontal="center" vertical="center"/>
    </xf>
    <xf numFmtId="0" fontId="5" fillId="0" borderId="6" xfId="0" applyFont="1" applyBorder="1" applyAlignment="1">
      <alignment horizontal="center" vertical="center"/>
    </xf>
    <xf numFmtId="0" fontId="16" fillId="0" borderId="5" xfId="0" applyFont="1" applyBorder="1" applyAlignment="1">
      <alignment horizontal="right" vertical="center"/>
    </xf>
    <xf numFmtId="0" fontId="16" fillId="0" borderId="8" xfId="0" applyFont="1" applyBorder="1" applyAlignment="1">
      <alignment horizontal="right" vertical="center"/>
    </xf>
    <xf numFmtId="0" fontId="16" fillId="0" borderId="6" xfId="0" applyFont="1" applyBorder="1" applyAlignment="1">
      <alignment horizontal="right" vertical="center"/>
    </xf>
    <xf numFmtId="0" fontId="16" fillId="0" borderId="0" xfId="0" applyFont="1" applyBorder="1" applyAlignment="1">
      <alignment vertical="center"/>
    </xf>
    <xf numFmtId="0" fontId="7" fillId="0" borderId="26" xfId="0" applyFont="1" applyBorder="1" applyAlignment="1">
      <alignment horizontal="center" vertical="center" wrapText="1"/>
    </xf>
    <xf numFmtId="0" fontId="6" fillId="0" borderId="30" xfId="0" applyFont="1" applyBorder="1" applyAlignment="1">
      <alignment horizontal="center" vertical="center" textRotation="255"/>
    </xf>
    <xf numFmtId="0" fontId="6" fillId="0" borderId="24" xfId="0" applyFont="1" applyBorder="1" applyAlignment="1">
      <alignment horizontal="center" vertical="center" textRotation="255"/>
    </xf>
    <xf numFmtId="0" fontId="6" fillId="0" borderId="169" xfId="0" applyFont="1" applyBorder="1" applyAlignment="1">
      <alignment horizontal="center" vertical="center" textRotation="255"/>
    </xf>
    <xf numFmtId="0" fontId="6" fillId="0" borderId="32" xfId="0" applyFont="1" applyBorder="1" applyAlignment="1">
      <alignment horizontal="center" vertical="center" textRotation="255"/>
    </xf>
    <xf numFmtId="0" fontId="6" fillId="0" borderId="0" xfId="0" applyFont="1" applyBorder="1" applyAlignment="1">
      <alignment horizontal="center" vertical="center" textRotation="255"/>
    </xf>
    <xf numFmtId="0" fontId="6" fillId="0" borderId="13" xfId="0" applyFont="1" applyBorder="1" applyAlignment="1">
      <alignment horizontal="center" vertical="center" textRotation="255"/>
    </xf>
    <xf numFmtId="0" fontId="6" fillId="0" borderId="208" xfId="0" applyFont="1" applyBorder="1" applyAlignment="1">
      <alignment horizontal="center" vertical="center" textRotation="255"/>
    </xf>
    <xf numFmtId="0" fontId="6" fillId="0" borderId="9" xfId="0" applyFont="1" applyBorder="1" applyAlignment="1">
      <alignment horizontal="center" vertical="center" textRotation="255"/>
    </xf>
    <xf numFmtId="0" fontId="6" fillId="0" borderId="15" xfId="0" applyFont="1" applyBorder="1" applyAlignment="1">
      <alignment horizontal="center" vertical="center" textRotation="255"/>
    </xf>
    <xf numFmtId="0" fontId="59" fillId="0" borderId="11" xfId="0" applyNumberFormat="1" applyFont="1" applyBorder="1" applyAlignment="1">
      <alignment horizontal="center" vertical="center"/>
    </xf>
    <xf numFmtId="0" fontId="59" fillId="0" borderId="171" xfId="0" applyNumberFormat="1" applyFont="1" applyBorder="1" applyAlignment="1">
      <alignment horizontal="center" vertical="center"/>
    </xf>
    <xf numFmtId="0" fontId="59" fillId="0" borderId="15" xfId="0" applyNumberFormat="1" applyFont="1" applyBorder="1" applyAlignment="1">
      <alignment horizontal="center" vertical="center"/>
    </xf>
    <xf numFmtId="0" fontId="59" fillId="0" borderId="182" xfId="0" applyNumberFormat="1" applyFont="1" applyBorder="1" applyAlignment="1">
      <alignment horizontal="center" vertical="center"/>
    </xf>
    <xf numFmtId="0" fontId="25" fillId="0" borderId="23" xfId="0" applyFont="1" applyBorder="1" applyAlignment="1">
      <alignment horizontal="center" vertical="center"/>
    </xf>
    <xf numFmtId="0" fontId="25" fillId="0" borderId="144" xfId="0" applyFont="1" applyBorder="1" applyAlignment="1">
      <alignment horizontal="center" vertical="center"/>
    </xf>
    <xf numFmtId="0" fontId="0" fillId="0" borderId="7" xfId="0" applyBorder="1" applyAlignment="1">
      <alignment vertical="center" wrapText="1"/>
    </xf>
    <xf numFmtId="0" fontId="0" fillId="0" borderId="2" xfId="0" applyBorder="1" applyAlignment="1">
      <alignment vertical="center" wrapText="1"/>
    </xf>
    <xf numFmtId="0" fontId="0" fillId="0" borderId="0" xfId="0" applyAlignment="1">
      <alignment vertical="center" wrapText="1"/>
    </xf>
    <xf numFmtId="0" fontId="0" fillId="0" borderId="4" xfId="0" applyBorder="1" applyAlignment="1">
      <alignment vertical="center" wrapText="1"/>
    </xf>
    <xf numFmtId="3" fontId="19" fillId="0" borderId="21" xfId="0" applyNumberFormat="1" applyFont="1" applyBorder="1" applyAlignment="1">
      <alignment vertical="center" shrinkToFit="1"/>
    </xf>
    <xf numFmtId="3" fontId="71" fillId="0" borderId="21" xfId="0" applyNumberFormat="1" applyFont="1" applyBorder="1" applyAlignment="1">
      <alignment vertical="center" shrinkToFit="1"/>
    </xf>
    <xf numFmtId="3" fontId="71" fillId="0" borderId="191" xfId="0" applyNumberFormat="1" applyFont="1" applyBorder="1" applyAlignment="1">
      <alignment vertical="center" shrinkToFit="1"/>
    </xf>
    <xf numFmtId="3" fontId="71" fillId="0" borderId="192" xfId="0" applyNumberFormat="1" applyFont="1" applyBorder="1" applyAlignment="1">
      <alignment vertical="center" shrinkToFit="1"/>
    </xf>
    <xf numFmtId="0" fontId="25" fillId="0" borderId="192" xfId="0" applyFont="1" applyBorder="1" applyAlignment="1">
      <alignment horizontal="center" vertical="center"/>
    </xf>
    <xf numFmtId="0" fontId="25" fillId="0" borderId="193" xfId="0" applyFont="1" applyBorder="1" applyAlignment="1">
      <alignment horizontal="center" vertical="center"/>
    </xf>
    <xf numFmtId="0" fontId="5" fillId="4" borderId="3" xfId="0" applyFont="1" applyFill="1" applyBorder="1" applyAlignment="1">
      <alignment shrinkToFit="1"/>
    </xf>
    <xf numFmtId="0" fontId="5" fillId="4" borderId="0" xfId="0" applyFont="1" applyFill="1" applyAlignment="1">
      <alignment shrinkToFit="1"/>
    </xf>
    <xf numFmtId="177" fontId="19" fillId="0" borderId="21" xfId="0" applyNumberFormat="1" applyFont="1" applyBorder="1" applyAlignment="1">
      <alignment vertical="center" shrinkToFit="1"/>
    </xf>
    <xf numFmtId="177" fontId="71" fillId="0" borderId="0" xfId="0" applyNumberFormat="1" applyFont="1" applyBorder="1" applyAlignment="1">
      <alignment vertical="center" shrinkToFit="1"/>
    </xf>
    <xf numFmtId="177" fontId="71" fillId="0" borderId="0" xfId="0" applyNumberFormat="1" applyFont="1" applyAlignment="1">
      <alignment vertical="center" shrinkToFit="1"/>
    </xf>
    <xf numFmtId="177" fontId="71" fillId="0" borderId="21" xfId="0" applyNumberFormat="1" applyFont="1" applyBorder="1" applyAlignment="1">
      <alignment vertical="center" shrinkToFit="1"/>
    </xf>
    <xf numFmtId="177" fontId="71" fillId="0" borderId="194" xfId="0" applyNumberFormat="1" applyFont="1" applyBorder="1" applyAlignment="1">
      <alignment vertical="center" shrinkToFit="1"/>
    </xf>
    <xf numFmtId="177" fontId="71" fillId="0" borderId="8" xfId="0" applyNumberFormat="1" applyFont="1" applyBorder="1" applyAlignment="1">
      <alignment vertical="center" shrinkToFit="1"/>
    </xf>
    <xf numFmtId="0" fontId="21" fillId="0" borderId="209" xfId="0" applyFont="1" applyBorder="1" applyAlignment="1">
      <alignment vertical="center"/>
    </xf>
    <xf numFmtId="0" fontId="0" fillId="0" borderId="7" xfId="0" applyBorder="1" applyAlignment="1"/>
    <xf numFmtId="0" fontId="0" fillId="0" borderId="2" xfId="0" applyBorder="1" applyAlignment="1"/>
    <xf numFmtId="0" fontId="0" fillId="0" borderId="21" xfId="0" applyBorder="1" applyAlignment="1"/>
    <xf numFmtId="0" fontId="0" fillId="0" borderId="0" xfId="0" applyAlignment="1"/>
    <xf numFmtId="0" fontId="0" fillId="0" borderId="4" xfId="0" applyBorder="1" applyAlignment="1"/>
    <xf numFmtId="0" fontId="21" fillId="0" borderId="127" xfId="0" applyFont="1" applyBorder="1" applyAlignment="1">
      <alignment vertical="center" wrapText="1"/>
    </xf>
    <xf numFmtId="0" fontId="0" fillId="0" borderId="128" xfId="0" applyBorder="1" applyAlignment="1">
      <alignment vertical="center" wrapText="1"/>
    </xf>
    <xf numFmtId="0" fontId="0" fillId="0" borderId="129" xfId="0" applyBorder="1" applyAlignment="1">
      <alignment vertical="center" wrapText="1"/>
    </xf>
    <xf numFmtId="0" fontId="0" fillId="0" borderId="21" xfId="0" applyBorder="1" applyAlignment="1">
      <alignment vertical="center" wrapText="1"/>
    </xf>
    <xf numFmtId="0" fontId="0" fillId="0" borderId="23" xfId="0" applyBorder="1" applyAlignment="1">
      <alignment vertical="center" wrapText="1"/>
    </xf>
    <xf numFmtId="0" fontId="3" fillId="4" borderId="0" xfId="0" applyFont="1" applyFill="1" applyBorder="1" applyAlignment="1">
      <alignment vertical="center" wrapText="1"/>
    </xf>
    <xf numFmtId="0" fontId="5" fillId="0" borderId="38" xfId="0" applyFont="1" applyBorder="1" applyAlignment="1">
      <alignment horizontal="center" vertical="center"/>
    </xf>
    <xf numFmtId="0" fontId="5" fillId="0" borderId="145" xfId="0" applyFont="1" applyBorder="1" applyAlignment="1">
      <alignment horizontal="center" vertical="center"/>
    </xf>
    <xf numFmtId="0" fontId="5" fillId="0" borderId="146" xfId="0" applyFont="1" applyBorder="1" applyAlignment="1">
      <alignment horizontal="center" vertical="center"/>
    </xf>
    <xf numFmtId="0" fontId="5" fillId="0" borderId="147" xfId="0" applyFont="1" applyBorder="1" applyAlignment="1">
      <alignment horizontal="center" vertical="center"/>
    </xf>
    <xf numFmtId="0" fontId="5" fillId="0" borderId="148" xfId="0" applyFont="1" applyBorder="1" applyAlignment="1">
      <alignment horizontal="center" vertical="center"/>
    </xf>
    <xf numFmtId="0" fontId="5" fillId="0" borderId="149" xfId="0" applyFont="1" applyBorder="1" applyAlignment="1">
      <alignment horizontal="center" vertical="center"/>
    </xf>
    <xf numFmtId="0" fontId="5" fillId="0" borderId="150" xfId="0" applyFont="1" applyBorder="1" applyAlignment="1">
      <alignment horizontal="center" vertical="center"/>
    </xf>
    <xf numFmtId="0" fontId="5" fillId="0" borderId="151" xfId="0" applyFont="1" applyBorder="1" applyAlignment="1">
      <alignment horizontal="center" vertical="center"/>
    </xf>
    <xf numFmtId="0" fontId="5" fillId="0" borderId="39" xfId="0" applyFont="1" applyBorder="1" applyAlignment="1">
      <alignment horizontal="center" vertical="center"/>
    </xf>
    <xf numFmtId="0" fontId="6" fillId="0" borderId="9" xfId="0" applyFont="1" applyFill="1" applyBorder="1" applyAlignment="1">
      <alignment horizontal="center" vertical="center"/>
    </xf>
    <xf numFmtId="0" fontId="6" fillId="0" borderId="15" xfId="0" applyFont="1" applyFill="1" applyBorder="1" applyAlignment="1">
      <alignment horizontal="center" vertical="center"/>
    </xf>
    <xf numFmtId="182" fontId="13" fillId="4" borderId="187" xfId="0" applyNumberFormat="1" applyFont="1" applyFill="1" applyBorder="1" applyAlignment="1">
      <alignment horizontal="center" vertical="center"/>
    </xf>
    <xf numFmtId="182" fontId="13" fillId="4" borderId="46" xfId="0" applyNumberFormat="1" applyFont="1" applyFill="1" applyBorder="1" applyAlignment="1">
      <alignment horizontal="center" vertical="center"/>
    </xf>
    <xf numFmtId="182" fontId="13" fillId="4" borderId="188" xfId="0" applyNumberFormat="1" applyFont="1" applyFill="1" applyBorder="1" applyAlignment="1">
      <alignment horizontal="center" vertical="center"/>
    </xf>
    <xf numFmtId="182" fontId="13" fillId="4" borderId="3" xfId="0" applyNumberFormat="1" applyFont="1" applyFill="1" applyBorder="1" applyAlignment="1">
      <alignment horizontal="center" vertical="center"/>
    </xf>
    <xf numFmtId="182" fontId="13" fillId="4" borderId="0" xfId="0" applyNumberFormat="1" applyFont="1" applyFill="1" applyBorder="1" applyAlignment="1">
      <alignment horizontal="center" vertical="center"/>
    </xf>
    <xf numFmtId="182" fontId="13" fillId="4" borderId="40" xfId="0" applyNumberFormat="1" applyFont="1" applyFill="1" applyBorder="1" applyAlignment="1">
      <alignment horizontal="center" vertical="center"/>
    </xf>
    <xf numFmtId="182" fontId="13" fillId="4" borderId="189" xfId="0" applyNumberFormat="1" applyFont="1" applyFill="1" applyBorder="1" applyAlignment="1">
      <alignment horizontal="center" vertical="center"/>
    </xf>
    <xf numFmtId="182" fontId="13" fillId="4" borderId="22" xfId="0" applyNumberFormat="1" applyFont="1" applyFill="1" applyBorder="1" applyAlignment="1">
      <alignment horizontal="center" vertical="center"/>
    </xf>
    <xf numFmtId="182" fontId="13" fillId="4" borderId="190" xfId="0" applyNumberFormat="1" applyFont="1" applyFill="1" applyBorder="1" applyAlignment="1">
      <alignment horizontal="center" vertical="center"/>
    </xf>
    <xf numFmtId="0" fontId="0" fillId="4" borderId="0" xfId="0" applyFill="1" applyBorder="1" applyAlignment="1">
      <alignment horizontal="center" vertical="distributed" textRotation="255"/>
    </xf>
    <xf numFmtId="0" fontId="0" fillId="4" borderId="4" xfId="0" applyFill="1" applyBorder="1" applyAlignment="1">
      <alignment horizontal="center" vertical="distributed" textRotation="255"/>
    </xf>
    <xf numFmtId="0" fontId="0" fillId="4" borderId="3" xfId="0" applyFill="1" applyBorder="1" applyAlignment="1">
      <alignment horizontal="center" vertical="distributed" textRotation="255"/>
    </xf>
    <xf numFmtId="0" fontId="5" fillId="8" borderId="35" xfId="0" applyFont="1" applyFill="1" applyBorder="1" applyAlignment="1">
      <alignment horizontal="center" vertical="center"/>
    </xf>
    <xf numFmtId="0" fontId="5" fillId="8" borderId="37" xfId="0" applyFont="1" applyFill="1" applyBorder="1" applyAlignment="1">
      <alignment horizontal="center" vertical="center"/>
    </xf>
    <xf numFmtId="0" fontId="9" fillId="0" borderId="0" xfId="0" applyFont="1" applyBorder="1" applyAlignment="1">
      <alignment horizontal="center" vertical="center" shrinkToFit="1"/>
    </xf>
    <xf numFmtId="0" fontId="7" fillId="0" borderId="12" xfId="0" applyFont="1" applyBorder="1" applyAlignment="1">
      <alignment horizontal="center" vertical="top" textRotation="255"/>
    </xf>
    <xf numFmtId="0" fontId="7" fillId="0" borderId="0" xfId="0" applyFont="1" applyAlignment="1">
      <alignment horizontal="center" vertical="top" textRotation="255"/>
    </xf>
    <xf numFmtId="0" fontId="7" fillId="0" borderId="0" xfId="0" applyFont="1" applyBorder="1" applyAlignment="1">
      <alignment horizontal="center" vertical="top" textRotation="255"/>
    </xf>
    <xf numFmtId="0" fontId="9" fillId="0" borderId="12" xfId="0" applyFont="1" applyBorder="1" applyAlignment="1">
      <alignment horizontal="center" vertical="center" shrinkToFit="1"/>
    </xf>
    <xf numFmtId="0" fontId="9" fillId="0" borderId="0" xfId="0" applyFont="1" applyAlignment="1">
      <alignment horizontal="center" vertical="center" shrinkToFit="1"/>
    </xf>
    <xf numFmtId="0" fontId="6" fillId="0" borderId="28" xfId="0" applyFont="1" applyBorder="1" applyAlignment="1">
      <alignment horizontal="center" vertical="center"/>
    </xf>
    <xf numFmtId="0" fontId="5" fillId="4" borderId="2" xfId="0" applyFont="1" applyFill="1" applyBorder="1" applyAlignment="1" applyProtection="1">
      <alignment vertical="center"/>
    </xf>
    <xf numFmtId="0" fontId="5" fillId="4" borderId="4" xfId="0" applyFont="1" applyFill="1" applyBorder="1" applyAlignment="1" applyProtection="1">
      <alignment vertical="center"/>
    </xf>
    <xf numFmtId="0" fontId="13" fillId="4" borderId="7" xfId="0" applyFont="1" applyFill="1" applyBorder="1" applyAlignment="1" applyProtection="1">
      <alignment vertical="center"/>
    </xf>
    <xf numFmtId="176" fontId="34" fillId="6" borderId="159" xfId="0" applyNumberFormat="1" applyFont="1" applyFill="1" applyBorder="1" applyAlignment="1" applyProtection="1">
      <alignment horizontal="center" vertical="center"/>
      <protection locked="0"/>
    </xf>
    <xf numFmtId="176" fontId="34" fillId="6" borderId="160" xfId="0" applyNumberFormat="1" applyFont="1" applyFill="1" applyBorder="1" applyAlignment="1" applyProtection="1">
      <alignment horizontal="center" vertical="center"/>
      <protection locked="0"/>
    </xf>
    <xf numFmtId="176" fontId="34" fillId="6" borderId="161" xfId="0" applyNumberFormat="1" applyFont="1" applyFill="1" applyBorder="1" applyAlignment="1" applyProtection="1">
      <alignment horizontal="center" vertical="center"/>
      <protection locked="0"/>
    </xf>
    <xf numFmtId="176" fontId="34" fillId="6" borderId="162" xfId="0" applyNumberFormat="1" applyFont="1" applyFill="1" applyBorder="1" applyAlignment="1" applyProtection="1">
      <alignment horizontal="center" vertical="center"/>
      <protection locked="0"/>
    </xf>
    <xf numFmtId="176" fontId="34" fillId="6" borderId="0" xfId="0" applyNumberFormat="1" applyFont="1" applyFill="1" applyBorder="1" applyAlignment="1" applyProtection="1">
      <alignment horizontal="center" vertical="center"/>
      <protection locked="0"/>
    </xf>
    <xf numFmtId="176" fontId="34" fillId="6" borderId="163" xfId="0" applyNumberFormat="1" applyFont="1" applyFill="1" applyBorder="1" applyAlignment="1" applyProtection="1">
      <alignment horizontal="center" vertical="center"/>
      <protection locked="0"/>
    </xf>
    <xf numFmtId="176" fontId="34" fillId="6" borderId="164" xfId="0" applyNumberFormat="1" applyFont="1" applyFill="1" applyBorder="1" applyAlignment="1" applyProtection="1">
      <alignment horizontal="center" vertical="center"/>
      <protection locked="0"/>
    </xf>
    <xf numFmtId="176" fontId="34" fillId="6" borderId="165" xfId="0" applyNumberFormat="1" applyFont="1" applyFill="1" applyBorder="1" applyAlignment="1" applyProtection="1">
      <alignment horizontal="center" vertical="center"/>
      <protection locked="0"/>
    </xf>
    <xf numFmtId="176" fontId="34" fillId="6" borderId="166" xfId="0" applyNumberFormat="1" applyFont="1" applyFill="1" applyBorder="1" applyAlignment="1" applyProtection="1">
      <alignment horizontal="center" vertical="center"/>
      <protection locked="0"/>
    </xf>
    <xf numFmtId="190" fontId="3" fillId="0" borderId="0" xfId="0" applyNumberFormat="1" applyFont="1" applyFill="1" applyProtection="1"/>
    <xf numFmtId="190" fontId="3" fillId="0" borderId="13" xfId="0" applyNumberFormat="1" applyFont="1" applyFill="1" applyBorder="1" applyProtection="1"/>
    <xf numFmtId="190" fontId="3" fillId="0" borderId="12" xfId="0" applyNumberFormat="1" applyFont="1" applyFill="1" applyBorder="1" applyProtection="1"/>
    <xf numFmtId="190" fontId="3" fillId="0" borderId="14" xfId="0" applyNumberFormat="1" applyFont="1" applyFill="1" applyBorder="1" applyProtection="1"/>
    <xf numFmtId="190" fontId="3" fillId="0" borderId="9" xfId="0" applyNumberFormat="1" applyFont="1" applyFill="1" applyBorder="1" applyProtection="1"/>
    <xf numFmtId="190" fontId="3" fillId="0" borderId="15" xfId="0" applyNumberFormat="1" applyFont="1" applyFill="1" applyBorder="1" applyProtection="1"/>
    <xf numFmtId="0" fontId="114" fillId="0" borderId="362" xfId="0" applyFont="1" applyBorder="1" applyAlignment="1">
      <alignment horizontal="center" vertical="distributed" textRotation="255" wrapText="1" justifyLastLine="1"/>
    </xf>
    <xf numFmtId="0" fontId="114" fillId="0" borderId="363" xfId="0" applyFont="1" applyBorder="1" applyAlignment="1">
      <alignment horizontal="center" vertical="distributed" textRotation="255" wrapText="1" justifyLastLine="1"/>
    </xf>
    <xf numFmtId="0" fontId="114" fillId="0" borderId="364" xfId="0" applyFont="1" applyBorder="1" applyAlignment="1">
      <alignment horizontal="center" vertical="distributed" textRotation="255" wrapText="1" justifyLastLine="1"/>
    </xf>
    <xf numFmtId="0" fontId="114" fillId="0" borderId="359" xfId="0" applyFont="1" applyBorder="1" applyAlignment="1">
      <alignment horizontal="center" vertical="distributed" textRotation="255" wrapText="1" justifyLastLine="1"/>
    </xf>
    <xf numFmtId="0" fontId="114" fillId="0" borderId="0" xfId="0" applyFont="1" applyBorder="1" applyAlignment="1">
      <alignment horizontal="center" vertical="distributed" textRotation="255" wrapText="1" justifyLastLine="1"/>
    </xf>
    <xf numFmtId="0" fontId="114" fillId="0" borderId="360" xfId="0" applyFont="1" applyBorder="1" applyAlignment="1">
      <alignment horizontal="center" vertical="distributed" textRotation="255" wrapText="1" justifyLastLine="1"/>
    </xf>
    <xf numFmtId="0" fontId="114" fillId="0" borderId="361" xfId="0" applyFont="1" applyBorder="1" applyAlignment="1">
      <alignment horizontal="center" vertical="distributed" textRotation="255" wrapText="1" justifyLastLine="1"/>
    </xf>
    <xf numFmtId="0" fontId="114" fillId="0" borderId="333" xfId="0" applyFont="1" applyBorder="1" applyAlignment="1">
      <alignment horizontal="center" vertical="distributed" textRotation="255" wrapText="1" justifyLastLine="1"/>
    </xf>
    <xf numFmtId="0" fontId="114" fillId="0" borderId="345" xfId="0" applyFont="1" applyBorder="1" applyAlignment="1">
      <alignment horizontal="center" vertical="distributed" textRotation="255" wrapText="1" justifyLastLine="1"/>
    </xf>
    <xf numFmtId="0" fontId="0" fillId="0" borderId="9" xfId="0" applyBorder="1" applyAlignment="1">
      <alignment vertical="center"/>
    </xf>
    <xf numFmtId="0" fontId="21" fillId="4" borderId="3" xfId="0" applyFont="1" applyFill="1" applyBorder="1" applyAlignment="1">
      <alignment horizontal="distributed" vertical="center" justifyLastLine="1"/>
    </xf>
    <xf numFmtId="0" fontId="16" fillId="4" borderId="0" xfId="0" applyFont="1" applyFill="1" applyBorder="1" applyAlignment="1">
      <alignment horizontal="distributed" vertical="center" justifyLastLine="1"/>
    </xf>
    <xf numFmtId="0" fontId="16" fillId="4" borderId="4" xfId="0" applyFont="1" applyFill="1" applyBorder="1" applyAlignment="1">
      <alignment horizontal="distributed" vertical="center" justifyLastLine="1"/>
    </xf>
    <xf numFmtId="0" fontId="16" fillId="4" borderId="3" xfId="0" applyFont="1" applyFill="1" applyBorder="1" applyAlignment="1">
      <alignment horizontal="distributed" vertical="center" justifyLastLine="1"/>
    </xf>
    <xf numFmtId="0" fontId="21" fillId="0" borderId="35" xfId="0" applyFont="1" applyBorder="1" applyAlignment="1">
      <alignment horizontal="center" vertical="center"/>
    </xf>
    <xf numFmtId="0" fontId="21" fillId="0" borderId="203" xfId="0" applyFont="1" applyBorder="1" applyAlignment="1">
      <alignment horizontal="center" vertical="center"/>
    </xf>
    <xf numFmtId="0" fontId="21" fillId="0" borderId="37" xfId="0" applyFont="1" applyBorder="1" applyAlignment="1">
      <alignment horizontal="center" vertical="center"/>
    </xf>
    <xf numFmtId="0" fontId="5" fillId="4" borderId="185" xfId="0" applyFont="1" applyFill="1" applyBorder="1" applyAlignment="1">
      <alignment horizontal="center" vertical="center" shrinkToFit="1"/>
    </xf>
    <xf numFmtId="0" fontId="5" fillId="4" borderId="46" xfId="0" applyFont="1" applyFill="1" applyBorder="1" applyAlignment="1">
      <alignment horizontal="center" vertical="center" shrinkToFit="1"/>
    </xf>
    <xf numFmtId="0" fontId="5" fillId="4" borderId="186" xfId="0" applyFont="1" applyFill="1" applyBorder="1" applyAlignment="1">
      <alignment horizontal="center" vertical="center" shrinkToFit="1"/>
    </xf>
    <xf numFmtId="0" fontId="5" fillId="4" borderId="0" xfId="0" applyFont="1" applyFill="1" applyBorder="1" applyAlignment="1">
      <alignment horizontal="center" vertical="center" shrinkToFit="1"/>
    </xf>
    <xf numFmtId="0" fontId="6" fillId="0" borderId="0" xfId="0" applyFont="1" applyBorder="1" applyAlignment="1">
      <alignment horizontal="center" vertical="center" shrinkToFit="1"/>
    </xf>
    <xf numFmtId="49" fontId="0" fillId="11" borderId="303" xfId="0" applyNumberFormat="1" applyFill="1" applyBorder="1" applyAlignment="1" applyProtection="1">
      <alignment horizontal="center"/>
    </xf>
    <xf numFmtId="49" fontId="0" fillId="11" borderId="304" xfId="0" applyNumberFormat="1" applyFill="1" applyBorder="1" applyAlignment="1" applyProtection="1">
      <alignment horizontal="center"/>
    </xf>
    <xf numFmtId="49" fontId="0" fillId="11" borderId="332" xfId="0" applyNumberFormat="1" applyFill="1" applyBorder="1" applyAlignment="1" applyProtection="1">
      <alignment horizontal="center"/>
    </xf>
    <xf numFmtId="0" fontId="0" fillId="10" borderId="250" xfId="0" applyFill="1" applyBorder="1" applyAlignment="1">
      <alignment horizontal="left" vertical="top"/>
    </xf>
    <xf numFmtId="0" fontId="0" fillId="10" borderId="251" xfId="0" applyFill="1" applyBorder="1" applyAlignment="1">
      <alignment horizontal="left" vertical="top"/>
    </xf>
    <xf numFmtId="0" fontId="0" fillId="10" borderId="251" xfId="0" applyFill="1" applyBorder="1" applyAlignment="1">
      <alignment horizontal="center" vertical="top"/>
    </xf>
    <xf numFmtId="0" fontId="0" fillId="10" borderId="252" xfId="0" applyFill="1" applyBorder="1" applyAlignment="1">
      <alignment horizontal="center" vertical="top"/>
    </xf>
    <xf numFmtId="0" fontId="0" fillId="10" borderId="234" xfId="0" applyFill="1" applyBorder="1" applyAlignment="1">
      <alignment horizontal="center"/>
    </xf>
    <xf numFmtId="0" fontId="0" fillId="10" borderId="235" xfId="0" applyFill="1" applyBorder="1" applyAlignment="1">
      <alignment horizontal="center"/>
    </xf>
    <xf numFmtId="0" fontId="0" fillId="10" borderId="236" xfId="0" applyFill="1" applyBorder="1" applyAlignment="1">
      <alignment horizontal="center"/>
    </xf>
    <xf numFmtId="0" fontId="0" fillId="10" borderId="299" xfId="0" applyFill="1" applyBorder="1" applyAlignment="1">
      <alignment horizontal="center"/>
    </xf>
    <xf numFmtId="0" fontId="0" fillId="10" borderId="0" xfId="0" applyFill="1" applyBorder="1" applyAlignment="1">
      <alignment horizontal="center"/>
    </xf>
    <xf numFmtId="0" fontId="0" fillId="10" borderId="300" xfId="0" applyFill="1" applyBorder="1" applyAlignment="1">
      <alignment horizontal="center"/>
    </xf>
    <xf numFmtId="0" fontId="0" fillId="10" borderId="326" xfId="0" applyFill="1" applyBorder="1" applyAlignment="1">
      <alignment horizontal="center"/>
    </xf>
    <xf numFmtId="0" fontId="0" fillId="10" borderId="251" xfId="0" applyFill="1" applyBorder="1" applyAlignment="1">
      <alignment horizontal="center"/>
    </xf>
    <xf numFmtId="0" fontId="0" fillId="10" borderId="327" xfId="0" applyFill="1" applyBorder="1" applyAlignment="1">
      <alignment horizontal="center"/>
    </xf>
    <xf numFmtId="0" fontId="94" fillId="10" borderId="264" xfId="0" applyFont="1" applyFill="1" applyBorder="1" applyAlignment="1">
      <alignment horizontal="center" vertical="center" wrapText="1"/>
    </xf>
    <xf numFmtId="0" fontId="94" fillId="10" borderId="265" xfId="0" applyFont="1" applyFill="1" applyBorder="1" applyAlignment="1">
      <alignment horizontal="center" vertical="center" wrapText="1"/>
    </xf>
    <xf numFmtId="0" fontId="94" fillId="10" borderId="266" xfId="0" applyFont="1" applyFill="1" applyBorder="1" applyAlignment="1">
      <alignment horizontal="center" vertical="center" wrapText="1"/>
    </xf>
    <xf numFmtId="0" fontId="94" fillId="10" borderId="262" xfId="0" applyFont="1" applyFill="1" applyBorder="1" applyAlignment="1">
      <alignment horizontal="center" vertical="center" wrapText="1"/>
    </xf>
    <xf numFmtId="0" fontId="94" fillId="10" borderId="0" xfId="0" applyFont="1" applyFill="1" applyBorder="1" applyAlignment="1">
      <alignment horizontal="center" vertical="center" wrapText="1"/>
    </xf>
    <xf numFmtId="0" fontId="94" fillId="10" borderId="257" xfId="0" applyFont="1" applyFill="1" applyBorder="1" applyAlignment="1">
      <alignment horizontal="center" vertical="center" wrapText="1"/>
    </xf>
    <xf numFmtId="0" fontId="94" fillId="10" borderId="263" xfId="0" applyFont="1" applyFill="1" applyBorder="1" applyAlignment="1">
      <alignment horizontal="center" vertical="center" wrapText="1"/>
    </xf>
    <xf numFmtId="0" fontId="94" fillId="10" borderId="256" xfId="0" applyFont="1" applyFill="1" applyBorder="1" applyAlignment="1">
      <alignment horizontal="center" vertical="center" wrapText="1"/>
    </xf>
    <xf numFmtId="0" fontId="2" fillId="10" borderId="248" xfId="0" applyFont="1" applyFill="1" applyBorder="1" applyAlignment="1">
      <alignment horizontal="center" vertical="center" wrapText="1"/>
    </xf>
    <xf numFmtId="0" fontId="2" fillId="10" borderId="0" xfId="0" applyFont="1" applyFill="1" applyBorder="1" applyAlignment="1">
      <alignment horizontal="center" vertical="center" wrapText="1"/>
    </xf>
    <xf numFmtId="0" fontId="2" fillId="10" borderId="267" xfId="0" applyFont="1" applyFill="1" applyBorder="1" applyAlignment="1">
      <alignment horizontal="center" vertical="center" wrapText="1"/>
    </xf>
    <xf numFmtId="0" fontId="2" fillId="10" borderId="268" xfId="0" applyFont="1" applyFill="1" applyBorder="1" applyAlignment="1">
      <alignment horizontal="center" vertical="center" wrapText="1"/>
    </xf>
    <xf numFmtId="0" fontId="2" fillId="10" borderId="269" xfId="0" applyFont="1" applyFill="1" applyBorder="1" applyAlignment="1">
      <alignment horizontal="center" vertical="center" wrapText="1"/>
    </xf>
    <xf numFmtId="0" fontId="2" fillId="10" borderId="270" xfId="0" applyFont="1" applyFill="1" applyBorder="1" applyAlignment="1">
      <alignment horizontal="center" vertical="center" wrapText="1"/>
    </xf>
    <xf numFmtId="0" fontId="2" fillId="10" borderId="271" xfId="0" applyFont="1" applyFill="1" applyBorder="1" applyAlignment="1">
      <alignment horizontal="center" vertical="center" wrapText="1"/>
    </xf>
    <xf numFmtId="0" fontId="2" fillId="10" borderId="272" xfId="0" applyFont="1" applyFill="1" applyBorder="1" applyAlignment="1">
      <alignment horizontal="center" vertical="center" wrapText="1"/>
    </xf>
    <xf numFmtId="0" fontId="0" fillId="9" borderId="234" xfId="0" applyNumberFormat="1" applyFill="1" applyBorder="1" applyAlignment="1">
      <alignment horizontal="left" vertical="top" wrapText="1"/>
    </xf>
    <xf numFmtId="0" fontId="0" fillId="9" borderId="235" xfId="0" applyNumberFormat="1" applyFill="1" applyBorder="1" applyAlignment="1">
      <alignment horizontal="left" vertical="top" wrapText="1"/>
    </xf>
    <xf numFmtId="0" fontId="0" fillId="9" borderId="236" xfId="0" applyNumberFormat="1" applyFill="1" applyBorder="1" applyAlignment="1">
      <alignment horizontal="left" vertical="top" wrapText="1"/>
    </xf>
    <xf numFmtId="0" fontId="0" fillId="9" borderId="237" xfId="0" applyNumberFormat="1" applyFill="1" applyBorder="1" applyAlignment="1">
      <alignment horizontal="left" vertical="top" wrapText="1"/>
    </xf>
    <xf numFmtId="0" fontId="0" fillId="9" borderId="238" xfId="0" applyNumberFormat="1" applyFill="1" applyBorder="1" applyAlignment="1">
      <alignment horizontal="left" vertical="top" wrapText="1"/>
    </xf>
    <xf numFmtId="0" fontId="0" fillId="9" borderId="239" xfId="0" applyNumberFormat="1" applyFill="1" applyBorder="1" applyAlignment="1">
      <alignment horizontal="left" vertical="top" wrapText="1"/>
    </xf>
    <xf numFmtId="0" fontId="0" fillId="9" borderId="328" xfId="0" applyFill="1" applyBorder="1" applyAlignment="1">
      <alignment horizontal="left" vertical="top" wrapText="1"/>
    </xf>
    <xf numFmtId="0" fontId="0" fillId="9" borderId="235" xfId="0" applyFill="1" applyBorder="1" applyAlignment="1">
      <alignment horizontal="left" vertical="top" wrapText="1"/>
    </xf>
    <xf numFmtId="0" fontId="0" fillId="9" borderId="236" xfId="0" applyFill="1" applyBorder="1" applyAlignment="1">
      <alignment horizontal="left" vertical="top" wrapText="1"/>
    </xf>
    <xf numFmtId="0" fontId="0" fillId="9" borderId="329" xfId="0" applyFill="1" applyBorder="1" applyAlignment="1">
      <alignment horizontal="left" vertical="top" wrapText="1"/>
    </xf>
    <xf numFmtId="0" fontId="0" fillId="9" borderId="238" xfId="0" applyFill="1" applyBorder="1" applyAlignment="1">
      <alignment horizontal="left" vertical="top" wrapText="1"/>
    </xf>
    <xf numFmtId="0" fontId="0" fillId="9" borderId="239" xfId="0" applyFill="1" applyBorder="1" applyAlignment="1">
      <alignment horizontal="left" vertical="top" wrapText="1"/>
    </xf>
    <xf numFmtId="0" fontId="94" fillId="10" borderId="247" xfId="0" applyFont="1" applyFill="1" applyBorder="1" applyAlignment="1">
      <alignment horizontal="left" vertical="top" wrapText="1"/>
    </xf>
    <xf numFmtId="0" fontId="94" fillId="10" borderId="248" xfId="0" applyFont="1" applyFill="1" applyBorder="1" applyAlignment="1">
      <alignment horizontal="left" vertical="top" wrapText="1"/>
    </xf>
    <xf numFmtId="0" fontId="94" fillId="10" borderId="253" xfId="0" applyFont="1" applyFill="1" applyBorder="1" applyAlignment="1">
      <alignment horizontal="left" vertical="top" wrapText="1"/>
    </xf>
    <xf numFmtId="0" fontId="94" fillId="10" borderId="0" xfId="0" applyFont="1" applyFill="1" applyBorder="1" applyAlignment="1">
      <alignment horizontal="left" vertical="top" wrapText="1"/>
    </xf>
    <xf numFmtId="0" fontId="94" fillId="10" borderId="251" xfId="0" applyFont="1" applyFill="1" applyBorder="1" applyAlignment="1">
      <alignment horizontal="left" vertical="top" wrapText="1"/>
    </xf>
    <xf numFmtId="0" fontId="94" fillId="10" borderId="252" xfId="0" applyFont="1" applyFill="1" applyBorder="1" applyAlignment="1">
      <alignment horizontal="left" vertical="top" wrapText="1"/>
    </xf>
    <xf numFmtId="0" fontId="25" fillId="10" borderId="301" xfId="0" applyFont="1" applyFill="1" applyBorder="1" applyAlignment="1">
      <alignment horizontal="center" vertical="center"/>
    </xf>
    <xf numFmtId="0" fontId="25" fillId="10" borderId="302" xfId="0" applyFont="1" applyFill="1" applyBorder="1" applyAlignment="1">
      <alignment horizontal="center" vertical="center"/>
    </xf>
    <xf numFmtId="0" fontId="94" fillId="10" borderId="302" xfId="0" applyFont="1" applyFill="1" applyBorder="1" applyAlignment="1">
      <alignment horizontal="left"/>
    </xf>
    <xf numFmtId="0" fontId="25" fillId="10" borderId="264" xfId="0" applyFont="1" applyFill="1" applyBorder="1" applyAlignment="1">
      <alignment horizontal="center" vertical="center"/>
    </xf>
    <xf numFmtId="0" fontId="25" fillId="10" borderId="265" xfId="0" applyFont="1" applyFill="1" applyBorder="1" applyAlignment="1">
      <alignment horizontal="center" vertical="center"/>
    </xf>
    <xf numFmtId="0" fontId="94" fillId="10" borderId="265" xfId="0" applyFont="1" applyFill="1" applyBorder="1" applyAlignment="1">
      <alignment horizontal="left"/>
    </xf>
    <xf numFmtId="186" fontId="25" fillId="9" borderId="290" xfId="0" applyNumberFormat="1" applyFont="1" applyFill="1" applyBorder="1" applyAlignment="1">
      <alignment horizontal="right" vertical="center" shrinkToFit="1"/>
    </xf>
    <xf numFmtId="186" fontId="25" fillId="9" borderId="251" xfId="0" applyNumberFormat="1" applyFont="1" applyFill="1" applyBorder="1" applyAlignment="1">
      <alignment horizontal="right" vertical="center" shrinkToFit="1"/>
    </xf>
    <xf numFmtId="0" fontId="0" fillId="10" borderId="317" xfId="0" applyFill="1" applyBorder="1" applyAlignment="1">
      <alignment horizontal="center" vertical="top" wrapText="1"/>
    </xf>
    <xf numFmtId="0" fontId="0" fillId="10" borderId="0" xfId="0" applyFill="1" applyBorder="1" applyAlignment="1">
      <alignment horizontal="center" vertical="top"/>
    </xf>
    <xf numFmtId="0" fontId="0" fillId="10" borderId="318" xfId="0" applyFill="1" applyBorder="1" applyAlignment="1">
      <alignment horizontal="center" vertical="top"/>
    </xf>
    <xf numFmtId="0" fontId="0" fillId="10" borderId="319" xfId="0" applyFill="1" applyBorder="1" applyAlignment="1">
      <alignment horizontal="center" vertical="top"/>
    </xf>
    <xf numFmtId="0" fontId="0" fillId="10" borderId="320" xfId="0" applyFill="1" applyBorder="1" applyAlignment="1">
      <alignment horizontal="center" vertical="top"/>
    </xf>
    <xf numFmtId="0" fontId="0" fillId="10" borderId="321" xfId="0" applyFill="1" applyBorder="1" applyAlignment="1">
      <alignment horizontal="center" vertical="top"/>
    </xf>
    <xf numFmtId="0" fontId="0" fillId="9" borderId="322" xfId="0" applyNumberFormat="1" applyFill="1" applyBorder="1" applyAlignment="1">
      <alignment horizontal="left" vertical="top" wrapText="1"/>
    </xf>
    <xf numFmtId="0" fontId="0" fillId="9" borderId="309" xfId="0" applyNumberFormat="1" applyFill="1" applyBorder="1" applyAlignment="1">
      <alignment horizontal="left" vertical="top" wrapText="1"/>
    </xf>
    <xf numFmtId="0" fontId="0" fillId="9" borderId="310" xfId="0" applyNumberFormat="1" applyFill="1" applyBorder="1" applyAlignment="1">
      <alignment horizontal="left" vertical="top" wrapText="1"/>
    </xf>
    <xf numFmtId="0" fontId="0" fillId="9" borderId="317" xfId="0" applyNumberFormat="1" applyFill="1" applyBorder="1" applyAlignment="1">
      <alignment horizontal="left" vertical="top" wrapText="1"/>
    </xf>
    <xf numFmtId="0" fontId="0" fillId="9" borderId="0" xfId="0" applyNumberFormat="1" applyFill="1" applyBorder="1" applyAlignment="1">
      <alignment horizontal="left" vertical="top" wrapText="1"/>
    </xf>
    <xf numFmtId="0" fontId="0" fillId="9" borderId="311" xfId="0" applyNumberFormat="1" applyFill="1" applyBorder="1" applyAlignment="1">
      <alignment horizontal="left" vertical="top" wrapText="1"/>
    </xf>
    <xf numFmtId="0" fontId="0" fillId="9" borderId="323" xfId="0" applyNumberFormat="1" applyFill="1" applyBorder="1" applyAlignment="1">
      <alignment horizontal="left" vertical="top" wrapText="1"/>
    </xf>
    <xf numFmtId="0" fontId="0" fillId="9" borderId="312" xfId="0" applyNumberFormat="1" applyFill="1" applyBorder="1" applyAlignment="1">
      <alignment horizontal="left" vertical="top" wrapText="1"/>
    </xf>
    <xf numFmtId="0" fontId="0" fillId="9" borderId="313" xfId="0" applyNumberFormat="1" applyFill="1" applyBorder="1" applyAlignment="1">
      <alignment horizontal="left" vertical="top" wrapText="1"/>
    </xf>
    <xf numFmtId="0" fontId="94" fillId="10" borderId="234" xfId="0" applyFont="1" applyFill="1" applyBorder="1" applyAlignment="1">
      <alignment horizontal="center" vertical="top" wrapText="1"/>
    </xf>
    <xf numFmtId="0" fontId="94" fillId="10" borderId="235" xfId="0" applyFont="1" applyFill="1" applyBorder="1" applyAlignment="1">
      <alignment horizontal="center" vertical="top" wrapText="1"/>
    </xf>
    <xf numFmtId="0" fontId="94" fillId="10" borderId="236" xfId="0" applyFont="1" applyFill="1" applyBorder="1" applyAlignment="1">
      <alignment horizontal="center" vertical="top" wrapText="1"/>
    </xf>
    <xf numFmtId="0" fontId="0" fillId="10" borderId="240" xfId="0" applyFill="1" applyBorder="1" applyAlignment="1">
      <alignment vertical="center"/>
    </xf>
    <xf numFmtId="0" fontId="0" fillId="10" borderId="241" xfId="0" applyFill="1" applyBorder="1" applyAlignment="1">
      <alignment vertical="center"/>
    </xf>
    <xf numFmtId="0" fontId="0" fillId="10" borderId="242" xfId="0" applyFill="1" applyBorder="1" applyAlignment="1">
      <alignment vertical="center"/>
    </xf>
    <xf numFmtId="0" fontId="0" fillId="10" borderId="297" xfId="0" applyFill="1" applyBorder="1" applyAlignment="1">
      <alignment vertical="center"/>
    </xf>
    <xf numFmtId="0" fontId="0" fillId="10" borderId="243" xfId="0" applyFill="1" applyBorder="1" applyAlignment="1">
      <alignment vertical="center"/>
    </xf>
    <xf numFmtId="0" fontId="0" fillId="10" borderId="298" xfId="0" applyFill="1" applyBorder="1" applyAlignment="1">
      <alignment vertical="center"/>
    </xf>
    <xf numFmtId="0" fontId="94" fillId="10" borderId="267" xfId="0" applyFont="1" applyFill="1" applyBorder="1" applyAlignment="1">
      <alignment horizontal="left" vertical="top" wrapText="1"/>
    </xf>
    <xf numFmtId="0" fontId="94" fillId="10" borderId="268" xfId="0" applyFont="1" applyFill="1" applyBorder="1" applyAlignment="1">
      <alignment horizontal="left" vertical="top" wrapText="1"/>
    </xf>
    <xf numFmtId="0" fontId="94" fillId="10" borderId="274" xfId="0" applyFont="1" applyFill="1" applyBorder="1" applyAlignment="1">
      <alignment horizontal="left" vertical="top" wrapText="1"/>
    </xf>
    <xf numFmtId="0" fontId="0" fillId="10" borderId="278" xfId="0" applyFill="1" applyBorder="1" applyAlignment="1">
      <alignment horizontal="center" vertical="center"/>
    </xf>
    <xf numFmtId="0" fontId="0" fillId="10" borderId="279" xfId="0" applyFill="1" applyBorder="1" applyAlignment="1">
      <alignment horizontal="center" vertical="center"/>
    </xf>
    <xf numFmtId="0" fontId="0" fillId="10" borderId="280" xfId="0" applyFill="1" applyBorder="1" applyAlignment="1">
      <alignment horizontal="center" vertical="center"/>
    </xf>
    <xf numFmtId="0" fontId="0" fillId="10" borderId="324" xfId="0" applyFill="1" applyBorder="1" applyAlignment="1">
      <alignment horizontal="center" vertical="center"/>
    </xf>
    <xf numFmtId="0" fontId="0" fillId="10" borderId="238" xfId="0" applyFill="1" applyBorder="1" applyAlignment="1">
      <alignment horizontal="center" vertical="center"/>
    </xf>
    <xf numFmtId="0" fontId="0" fillId="10" borderId="325" xfId="0" applyFill="1" applyBorder="1" applyAlignment="1">
      <alignment horizontal="center" vertical="center"/>
    </xf>
    <xf numFmtId="0" fontId="94" fillId="10" borderId="299" xfId="0" applyFont="1" applyFill="1" applyBorder="1" applyAlignment="1">
      <alignment horizontal="center" vertical="top" textRotation="255"/>
    </xf>
    <xf numFmtId="0" fontId="94" fillId="10" borderId="0" xfId="0" applyFont="1" applyFill="1" applyBorder="1" applyAlignment="1">
      <alignment horizontal="center" vertical="top" textRotation="255"/>
    </xf>
    <xf numFmtId="0" fontId="94" fillId="10" borderId="237" xfId="0" applyFont="1" applyFill="1" applyBorder="1" applyAlignment="1">
      <alignment horizontal="center" vertical="top" textRotation="255"/>
    </xf>
    <xf numFmtId="0" fontId="94" fillId="10" borderId="238" xfId="0" applyFont="1" applyFill="1" applyBorder="1" applyAlignment="1">
      <alignment horizontal="center" vertical="top" textRotation="255"/>
    </xf>
    <xf numFmtId="0" fontId="94" fillId="10" borderId="234" xfId="0" quotePrefix="1" applyFont="1" applyFill="1" applyBorder="1" applyAlignment="1">
      <alignment horizontal="center" vertical="center" textRotation="91"/>
    </xf>
    <xf numFmtId="0" fontId="94" fillId="10" borderId="235" xfId="0" applyFont="1" applyFill="1" applyBorder="1" applyAlignment="1">
      <alignment horizontal="center" vertical="center" textRotation="91"/>
    </xf>
    <xf numFmtId="0" fontId="94" fillId="10" borderId="299" xfId="0" applyFont="1" applyFill="1" applyBorder="1" applyAlignment="1">
      <alignment horizontal="center" vertical="center" textRotation="91"/>
    </xf>
    <xf numFmtId="0" fontId="94" fillId="10" borderId="0" xfId="0" applyFont="1" applyFill="1" applyBorder="1" applyAlignment="1">
      <alignment horizontal="center" vertical="center" textRotation="91"/>
    </xf>
    <xf numFmtId="0" fontId="70" fillId="10" borderId="247" xfId="0" applyFont="1" applyFill="1" applyBorder="1" applyAlignment="1">
      <alignment horizontal="center"/>
    </xf>
    <xf numFmtId="0" fontId="70" fillId="10" borderId="248" xfId="0" applyFont="1" applyFill="1" applyBorder="1" applyAlignment="1">
      <alignment horizontal="center"/>
    </xf>
    <xf numFmtId="0" fontId="0" fillId="9" borderId="253" xfId="0" applyNumberFormat="1" applyFill="1" applyBorder="1" applyAlignment="1">
      <alignment horizontal="center"/>
    </xf>
    <xf numFmtId="0" fontId="0" fillId="9" borderId="0" xfId="0" applyNumberFormat="1" applyFill="1" applyBorder="1" applyAlignment="1">
      <alignment horizontal="center"/>
    </xf>
    <xf numFmtId="0" fontId="0" fillId="10" borderId="257" xfId="0" applyFill="1" applyBorder="1" applyAlignment="1">
      <alignment horizontal="center"/>
    </xf>
    <xf numFmtId="0" fontId="94" fillId="10" borderId="240" xfId="0" applyFont="1" applyFill="1" applyBorder="1" applyAlignment="1">
      <alignment horizontal="left" vertical="top" wrapText="1"/>
    </xf>
    <xf numFmtId="0" fontId="94" fillId="10" borderId="241" xfId="0" applyFont="1" applyFill="1" applyBorder="1" applyAlignment="1">
      <alignment horizontal="left" vertical="top"/>
    </xf>
    <xf numFmtId="0" fontId="94" fillId="10" borderId="245" xfId="0" applyFont="1" applyFill="1" applyBorder="1" applyAlignment="1">
      <alignment horizontal="left" vertical="top"/>
    </xf>
    <xf numFmtId="0" fontId="94" fillId="10" borderId="0" xfId="0" applyFont="1" applyFill="1" applyBorder="1" applyAlignment="1">
      <alignment horizontal="left" vertical="top"/>
    </xf>
    <xf numFmtId="0" fontId="0" fillId="10" borderId="247" xfId="0" applyFill="1" applyBorder="1" applyAlignment="1">
      <alignment horizontal="left" vertical="top"/>
    </xf>
    <xf numFmtId="0" fontId="0" fillId="10" borderId="248" xfId="0" applyFill="1" applyBorder="1" applyAlignment="1">
      <alignment horizontal="left" vertical="top"/>
    </xf>
    <xf numFmtId="0" fontId="0" fillId="10" borderId="249" xfId="0" applyFill="1" applyBorder="1" applyAlignment="1">
      <alignment horizontal="left" vertical="top"/>
    </xf>
    <xf numFmtId="0" fontId="0" fillId="10" borderId="252" xfId="0" applyFill="1" applyBorder="1" applyAlignment="1">
      <alignment horizontal="left" vertical="top"/>
    </xf>
    <xf numFmtId="0" fontId="94" fillId="10" borderId="247" xfId="0" applyFont="1" applyFill="1" applyBorder="1" applyAlignment="1">
      <alignment horizontal="left" vertical="center"/>
    </xf>
    <xf numFmtId="0" fontId="94" fillId="10" borderId="248" xfId="0" applyFont="1" applyFill="1" applyBorder="1" applyAlignment="1">
      <alignment horizontal="left" vertical="center"/>
    </xf>
    <xf numFmtId="0" fontId="94" fillId="10" borderId="249" xfId="0" applyFont="1" applyFill="1" applyBorder="1" applyAlignment="1">
      <alignment horizontal="left" vertical="center"/>
    </xf>
    <xf numFmtId="0" fontId="94" fillId="10" borderId="253" xfId="0" applyFont="1" applyFill="1" applyBorder="1" applyAlignment="1">
      <alignment horizontal="left" vertical="center"/>
    </xf>
    <xf numFmtId="0" fontId="94" fillId="10" borderId="0" xfId="0" applyFont="1" applyFill="1" applyBorder="1" applyAlignment="1">
      <alignment horizontal="left" vertical="center"/>
    </xf>
    <xf numFmtId="0" fontId="94" fillId="10" borderId="254" xfId="0" applyFont="1" applyFill="1" applyBorder="1" applyAlignment="1">
      <alignment horizontal="left" vertical="center"/>
    </xf>
    <xf numFmtId="0" fontId="0" fillId="10" borderId="253" xfId="0" applyFill="1" applyBorder="1" applyAlignment="1">
      <alignment horizontal="left" vertical="top"/>
    </xf>
    <xf numFmtId="0" fontId="0" fillId="10" borderId="0" xfId="0" applyFill="1" applyBorder="1" applyAlignment="1">
      <alignment horizontal="left" vertical="top"/>
    </xf>
    <xf numFmtId="0" fontId="0" fillId="10" borderId="254" xfId="0" applyFill="1" applyBorder="1" applyAlignment="1">
      <alignment horizontal="left" vertical="top"/>
    </xf>
    <xf numFmtId="0" fontId="94" fillId="10" borderId="297" xfId="0" applyFont="1" applyFill="1" applyBorder="1" applyAlignment="1">
      <alignment horizontal="left" vertical="top"/>
    </xf>
    <xf numFmtId="0" fontId="94" fillId="10" borderId="243" xfId="0" applyFont="1" applyFill="1" applyBorder="1" applyAlignment="1">
      <alignment horizontal="left" vertical="top"/>
    </xf>
    <xf numFmtId="0" fontId="94" fillId="10" borderId="247" xfId="0" applyFont="1" applyFill="1" applyBorder="1" applyAlignment="1">
      <alignment horizontal="right"/>
    </xf>
    <xf numFmtId="0" fontId="94" fillId="10" borderId="248" xfId="0" applyFont="1" applyFill="1" applyBorder="1" applyAlignment="1">
      <alignment horizontal="right"/>
    </xf>
    <xf numFmtId="0" fontId="94" fillId="10" borderId="249" xfId="0" applyFont="1" applyFill="1" applyBorder="1" applyAlignment="1">
      <alignment horizontal="right"/>
    </xf>
    <xf numFmtId="0" fontId="70" fillId="10" borderId="308" xfId="0" applyFont="1" applyFill="1" applyBorder="1" applyAlignment="1">
      <alignment horizontal="left" vertical="top" wrapText="1"/>
    </xf>
    <xf numFmtId="0" fontId="70" fillId="10" borderId="268" xfId="0" applyFont="1" applyFill="1" applyBorder="1" applyAlignment="1">
      <alignment horizontal="left" vertical="top" wrapText="1"/>
    </xf>
    <xf numFmtId="0" fontId="70" fillId="10" borderId="245" xfId="0" applyFont="1" applyFill="1" applyBorder="1" applyAlignment="1">
      <alignment horizontal="left" vertical="top" wrapText="1"/>
    </xf>
    <xf numFmtId="0" fontId="70" fillId="10" borderId="0" xfId="0" applyFont="1" applyFill="1" applyBorder="1" applyAlignment="1">
      <alignment horizontal="left" vertical="top" wrapText="1"/>
    </xf>
    <xf numFmtId="0" fontId="70" fillId="10" borderId="331" xfId="0" applyFont="1" applyFill="1" applyBorder="1" applyAlignment="1">
      <alignment horizontal="left" vertical="top" wrapText="1"/>
    </xf>
    <xf numFmtId="0" fontId="70" fillId="10" borderId="254" xfId="0" applyFont="1" applyFill="1" applyBorder="1" applyAlignment="1">
      <alignment horizontal="left" vertical="top" wrapText="1"/>
    </xf>
    <xf numFmtId="186" fontId="25" fillId="9" borderId="0" xfId="0" applyNumberFormat="1" applyFont="1" applyFill="1" applyBorder="1" applyAlignment="1">
      <alignment horizontal="right" vertical="center" shrinkToFit="1"/>
    </xf>
    <xf numFmtId="186" fontId="25" fillId="9" borderId="245" xfId="0" applyNumberFormat="1" applyFont="1" applyFill="1" applyBorder="1" applyAlignment="1">
      <alignment horizontal="right" vertical="center" shrinkToFit="1"/>
    </xf>
    <xf numFmtId="0" fontId="94" fillId="10" borderId="254" xfId="0" applyFont="1" applyFill="1" applyBorder="1" applyAlignment="1">
      <alignment horizontal="left" vertical="top" wrapText="1"/>
    </xf>
    <xf numFmtId="0" fontId="94" fillId="10" borderId="248" xfId="0" applyFont="1" applyFill="1" applyBorder="1" applyAlignment="1">
      <alignment horizontal="left" vertical="top"/>
    </xf>
    <xf numFmtId="0" fontId="94" fillId="10" borderId="249" xfId="0" applyFont="1" applyFill="1" applyBorder="1" applyAlignment="1">
      <alignment horizontal="left" vertical="top"/>
    </xf>
    <xf numFmtId="0" fontId="25" fillId="10" borderId="247" xfId="0" quotePrefix="1" applyFont="1" applyFill="1" applyBorder="1" applyAlignment="1">
      <alignment horizontal="center"/>
    </xf>
    <xf numFmtId="0" fontId="25" fillId="10" borderId="248" xfId="0" quotePrefix="1" applyFont="1" applyFill="1" applyBorder="1" applyAlignment="1">
      <alignment horizontal="center"/>
    </xf>
    <xf numFmtId="0" fontId="25" fillId="10" borderId="249" xfId="0" quotePrefix="1" applyFont="1" applyFill="1" applyBorder="1" applyAlignment="1">
      <alignment horizontal="center"/>
    </xf>
    <xf numFmtId="0" fontId="25" fillId="10" borderId="253" xfId="0" quotePrefix="1" applyFont="1" applyFill="1" applyBorder="1" applyAlignment="1">
      <alignment horizontal="center"/>
    </xf>
    <xf numFmtId="0" fontId="25" fillId="10" borderId="0" xfId="0" quotePrefix="1" applyFont="1" applyFill="1" applyBorder="1" applyAlignment="1">
      <alignment horizontal="center"/>
    </xf>
    <xf numFmtId="0" fontId="25" fillId="10" borderId="254" xfId="0" quotePrefix="1" applyFont="1" applyFill="1" applyBorder="1" applyAlignment="1">
      <alignment horizontal="center"/>
    </xf>
    <xf numFmtId="0" fontId="25" fillId="10" borderId="253" xfId="0" applyFont="1" applyFill="1" applyBorder="1" applyAlignment="1">
      <alignment horizontal="center" vertical="top" textRotation="255"/>
    </xf>
    <xf numFmtId="0" fontId="25" fillId="10" borderId="0" xfId="0" applyFont="1" applyFill="1" applyBorder="1" applyAlignment="1">
      <alignment horizontal="center" vertical="top" textRotation="255"/>
    </xf>
    <xf numFmtId="0" fontId="25" fillId="10" borderId="254" xfId="0" applyFont="1" applyFill="1" applyBorder="1" applyAlignment="1">
      <alignment horizontal="center" vertical="top" textRotation="255"/>
    </xf>
    <xf numFmtId="0" fontId="25" fillId="10" borderId="250" xfId="0" applyFont="1" applyFill="1" applyBorder="1" applyAlignment="1">
      <alignment horizontal="center" vertical="top" textRotation="255"/>
    </xf>
    <xf numFmtId="0" fontId="25" fillId="10" borderId="251" xfId="0" applyFont="1" applyFill="1" applyBorder="1" applyAlignment="1">
      <alignment horizontal="center" vertical="top" textRotation="255"/>
    </xf>
    <xf numFmtId="0" fontId="25" fillId="10" borderId="252" xfId="0" applyFont="1" applyFill="1" applyBorder="1" applyAlignment="1">
      <alignment horizontal="center" vertical="top" textRotation="255"/>
    </xf>
    <xf numFmtId="0" fontId="2" fillId="10" borderId="235" xfId="0" applyFont="1" applyFill="1" applyBorder="1" applyAlignment="1">
      <alignment horizontal="center" vertical="center" textRotation="255" wrapText="1"/>
    </xf>
    <xf numFmtId="0" fontId="2" fillId="10" borderId="0" xfId="0" applyFont="1" applyFill="1" applyBorder="1" applyAlignment="1">
      <alignment horizontal="center" vertical="center" textRotation="255" wrapText="1"/>
    </xf>
    <xf numFmtId="0" fontId="2" fillId="10" borderId="241" xfId="0" applyFont="1" applyFill="1" applyBorder="1" applyAlignment="1">
      <alignment horizontal="center" vertical="center" textRotation="255"/>
    </xf>
    <xf numFmtId="0" fontId="2" fillId="10" borderId="243" xfId="0" applyFont="1" applyFill="1" applyBorder="1" applyAlignment="1">
      <alignment horizontal="center" vertical="center" textRotation="255"/>
    </xf>
    <xf numFmtId="0" fontId="2" fillId="10" borderId="242" xfId="0" applyFont="1" applyFill="1" applyBorder="1" applyAlignment="1">
      <alignment horizontal="center" vertical="center" textRotation="255"/>
    </xf>
    <xf numFmtId="0" fontId="2" fillId="10" borderId="298" xfId="0" applyFont="1" applyFill="1" applyBorder="1" applyAlignment="1">
      <alignment horizontal="center" vertical="center" textRotation="255"/>
    </xf>
    <xf numFmtId="0" fontId="70" fillId="10" borderId="240" xfId="0" applyFont="1" applyFill="1" applyBorder="1" applyAlignment="1">
      <alignment horizontal="left" vertical="top" wrapText="1"/>
    </xf>
    <xf numFmtId="0" fontId="70" fillId="10" borderId="241" xfId="0" applyFont="1" applyFill="1" applyBorder="1" applyAlignment="1">
      <alignment horizontal="left" vertical="top" wrapText="1"/>
    </xf>
    <xf numFmtId="0" fontId="70" fillId="10" borderId="242" xfId="0" applyFont="1" applyFill="1" applyBorder="1" applyAlignment="1">
      <alignment horizontal="left" vertical="top" wrapText="1"/>
    </xf>
    <xf numFmtId="0" fontId="70" fillId="10" borderId="246" xfId="0" applyFont="1" applyFill="1" applyBorder="1" applyAlignment="1">
      <alignment horizontal="left" vertical="top" wrapText="1"/>
    </xf>
    <xf numFmtId="0" fontId="0" fillId="9" borderId="0" xfId="0" applyFill="1" applyBorder="1" applyAlignment="1">
      <alignment horizontal="center"/>
    </xf>
    <xf numFmtId="0" fontId="2" fillId="10" borderId="235" xfId="0" applyFont="1" applyFill="1" applyBorder="1" applyAlignment="1">
      <alignment horizontal="left" vertical="top" wrapText="1"/>
    </xf>
    <xf numFmtId="0" fontId="2" fillId="10" borderId="235" xfId="0" applyFont="1" applyFill="1" applyBorder="1" applyAlignment="1">
      <alignment horizontal="left" vertical="top"/>
    </xf>
    <xf numFmtId="0" fontId="2" fillId="10" borderId="236" xfId="0" applyFont="1" applyFill="1" applyBorder="1" applyAlignment="1">
      <alignment horizontal="left" vertical="top"/>
    </xf>
    <xf numFmtId="0" fontId="2" fillId="10" borderId="0" xfId="0" applyFont="1" applyFill="1" applyBorder="1" applyAlignment="1">
      <alignment horizontal="left" vertical="top"/>
    </xf>
    <xf numFmtId="0" fontId="2" fillId="10" borderId="300" xfId="0" applyFont="1" applyFill="1" applyBorder="1" applyAlignment="1">
      <alignment horizontal="left" vertical="top"/>
    </xf>
    <xf numFmtId="0" fontId="2" fillId="10" borderId="238" xfId="0" applyFont="1" applyFill="1" applyBorder="1" applyAlignment="1">
      <alignment horizontal="left" vertical="top"/>
    </xf>
    <xf numFmtId="0" fontId="2" fillId="10" borderId="239" xfId="0" applyFont="1" applyFill="1" applyBorder="1" applyAlignment="1">
      <alignment horizontal="left" vertical="top"/>
    </xf>
    <xf numFmtId="0" fontId="0" fillId="10" borderId="0" xfId="0" applyFill="1" applyAlignment="1">
      <alignment horizontal="center"/>
    </xf>
    <xf numFmtId="0" fontId="0" fillId="10" borderId="231" xfId="0" applyFill="1" applyBorder="1" applyAlignment="1">
      <alignment horizontal="center"/>
    </xf>
    <xf numFmtId="0" fontId="0" fillId="10" borderId="232" xfId="0" applyFill="1" applyBorder="1" applyAlignment="1">
      <alignment horizontal="center"/>
    </xf>
    <xf numFmtId="0" fontId="0" fillId="10" borderId="233" xfId="0" applyFill="1" applyBorder="1" applyAlignment="1">
      <alignment horizontal="center"/>
    </xf>
    <xf numFmtId="0" fontId="93" fillId="10" borderId="232" xfId="0" applyNumberFormat="1" applyFont="1" applyFill="1" applyBorder="1" applyAlignment="1">
      <alignment horizontal="center"/>
    </xf>
    <xf numFmtId="0" fontId="0" fillId="9" borderId="235" xfId="0" applyFill="1" applyBorder="1" applyAlignment="1">
      <alignment horizontal="center"/>
    </xf>
    <xf numFmtId="0" fontId="0" fillId="9" borderId="236" xfId="0" applyFill="1" applyBorder="1" applyAlignment="1">
      <alignment horizontal="center"/>
    </xf>
    <xf numFmtId="0" fontId="0" fillId="9" borderId="271" xfId="0" applyFill="1" applyBorder="1" applyAlignment="1">
      <alignment horizontal="center"/>
    </xf>
    <xf numFmtId="0" fontId="0" fillId="10" borderId="228" xfId="0" applyFill="1" applyBorder="1" applyAlignment="1">
      <alignment horizontal="center"/>
    </xf>
    <xf numFmtId="0" fontId="0" fillId="10" borderId="229" xfId="0" applyFill="1" applyBorder="1" applyAlignment="1">
      <alignment horizontal="center"/>
    </xf>
    <xf numFmtId="0" fontId="0" fillId="10" borderId="230" xfId="0" applyFill="1" applyBorder="1" applyAlignment="1">
      <alignment horizontal="center"/>
    </xf>
    <xf numFmtId="186" fontId="0" fillId="9" borderId="234" xfId="0" applyNumberFormat="1" applyFill="1" applyBorder="1" applyAlignment="1">
      <alignment horizontal="right" shrinkToFit="1"/>
    </xf>
    <xf numFmtId="186" fontId="0" fillId="9" borderId="235" xfId="0" applyNumberFormat="1" applyFill="1" applyBorder="1" applyAlignment="1">
      <alignment horizontal="right" shrinkToFit="1"/>
    </xf>
    <xf numFmtId="186" fontId="0" fillId="9" borderId="255" xfId="0" applyNumberFormat="1" applyFill="1" applyBorder="1" applyAlignment="1">
      <alignment horizontal="right" shrinkToFit="1"/>
    </xf>
    <xf numFmtId="186" fontId="0" fillId="9" borderId="256" xfId="0" applyNumberFormat="1" applyFill="1" applyBorder="1" applyAlignment="1">
      <alignment horizontal="right" shrinkToFit="1"/>
    </xf>
    <xf numFmtId="186" fontId="0" fillId="9" borderId="330" xfId="0" applyNumberFormat="1" applyFill="1" applyBorder="1" applyAlignment="1">
      <alignment horizontal="right" shrinkToFit="1"/>
    </xf>
    <xf numFmtId="186" fontId="0" fillId="9" borderId="271" xfId="0" applyNumberFormat="1" applyFill="1" applyBorder="1" applyAlignment="1">
      <alignment horizontal="right" shrinkToFit="1"/>
    </xf>
    <xf numFmtId="0" fontId="0" fillId="9" borderId="251" xfId="0" applyFont="1" applyFill="1" applyBorder="1" applyAlignment="1">
      <alignment horizontal="center" vertical="center"/>
    </xf>
    <xf numFmtId="0" fontId="70" fillId="10" borderId="260" xfId="0" applyFont="1" applyFill="1" applyBorder="1" applyAlignment="1">
      <alignment horizontal="center" vertical="center"/>
    </xf>
    <xf numFmtId="176" fontId="0" fillId="9" borderId="262" xfId="0" applyNumberFormat="1" applyFont="1" applyFill="1" applyBorder="1" applyAlignment="1">
      <alignment horizontal="center" vertical="center"/>
    </xf>
    <xf numFmtId="176" fontId="0" fillId="9" borderId="0" xfId="0" applyNumberFormat="1" applyFont="1" applyFill="1" applyBorder="1" applyAlignment="1">
      <alignment horizontal="center" vertical="center"/>
    </xf>
    <xf numFmtId="176" fontId="0" fillId="9" borderId="275" xfId="0" applyNumberFormat="1" applyFont="1" applyFill="1" applyBorder="1" applyAlignment="1">
      <alignment horizontal="center" vertical="center"/>
    </xf>
    <xf numFmtId="176" fontId="0" fillId="9" borderId="262" xfId="0" applyNumberFormat="1" applyFill="1" applyBorder="1" applyAlignment="1">
      <alignment horizontal="center"/>
    </xf>
    <xf numFmtId="176" fontId="0" fillId="9" borderId="0" xfId="0" applyNumberFormat="1" applyFill="1" applyBorder="1" applyAlignment="1">
      <alignment horizontal="center"/>
    </xf>
    <xf numFmtId="176" fontId="0" fillId="9" borderId="275" xfId="0" applyNumberFormat="1" applyFill="1" applyBorder="1" applyAlignment="1">
      <alignment horizontal="center"/>
    </xf>
    <xf numFmtId="38" fontId="70" fillId="10" borderId="260" xfId="0" applyNumberFormat="1" applyFont="1" applyFill="1" applyBorder="1" applyAlignment="1">
      <alignment horizontal="center" vertical="center"/>
    </xf>
    <xf numFmtId="0" fontId="25" fillId="10" borderId="240" xfId="0" applyFont="1" applyFill="1" applyBorder="1" applyAlignment="1">
      <alignment horizontal="center" vertical="center" textRotation="255"/>
    </xf>
    <xf numFmtId="0" fontId="25" fillId="10" borderId="241" xfId="0" applyFont="1" applyFill="1" applyBorder="1" applyAlignment="1">
      <alignment horizontal="center" vertical="center" textRotation="255"/>
    </xf>
    <xf numFmtId="0" fontId="25" fillId="10" borderId="242" xfId="0" applyFont="1" applyFill="1" applyBorder="1" applyAlignment="1">
      <alignment horizontal="center" vertical="center" textRotation="255"/>
    </xf>
    <xf numFmtId="0" fontId="25" fillId="10" borderId="245" xfId="0" applyFont="1" applyFill="1" applyBorder="1" applyAlignment="1">
      <alignment horizontal="center" vertical="center" textRotation="255"/>
    </xf>
    <xf numFmtId="0" fontId="25" fillId="10" borderId="0" xfId="0" applyFont="1" applyFill="1" applyBorder="1" applyAlignment="1">
      <alignment horizontal="center" vertical="center" textRotation="255"/>
    </xf>
    <xf numFmtId="0" fontId="25" fillId="10" borderId="246" xfId="0" applyFont="1" applyFill="1" applyBorder="1" applyAlignment="1">
      <alignment horizontal="center" vertical="center" textRotation="255"/>
    </xf>
    <xf numFmtId="0" fontId="0" fillId="10" borderId="241" xfId="0" applyFill="1" applyBorder="1" applyAlignment="1">
      <alignment horizontal="center" vertical="center"/>
    </xf>
    <xf numFmtId="0" fontId="0" fillId="10" borderId="243" xfId="0" applyFill="1" applyBorder="1" applyAlignment="1">
      <alignment horizontal="center" vertical="center"/>
    </xf>
    <xf numFmtId="0" fontId="0" fillId="10" borderId="240" xfId="0" applyFill="1" applyBorder="1" applyAlignment="1">
      <alignment horizontal="center" vertical="center"/>
    </xf>
    <xf numFmtId="0" fontId="0" fillId="10" borderId="242" xfId="0" applyFill="1" applyBorder="1" applyAlignment="1">
      <alignment horizontal="center" vertical="center"/>
    </xf>
    <xf numFmtId="0" fontId="0" fillId="10" borderId="290" xfId="0" applyFill="1" applyBorder="1" applyAlignment="1">
      <alignment horizontal="center" vertical="center"/>
    </xf>
    <xf numFmtId="0" fontId="0" fillId="10" borderId="251" xfId="0" applyFill="1" applyBorder="1" applyAlignment="1">
      <alignment horizontal="center" vertical="center"/>
    </xf>
    <xf numFmtId="0" fontId="0" fillId="10" borderId="291" xfId="0" applyFill="1" applyBorder="1" applyAlignment="1">
      <alignment horizontal="center" vertical="center"/>
    </xf>
    <xf numFmtId="0" fontId="0" fillId="10" borderId="247" xfId="0" applyFont="1" applyFill="1" applyBorder="1" applyAlignment="1">
      <alignment horizontal="center" vertical="center" wrapText="1"/>
    </xf>
    <xf numFmtId="0" fontId="0" fillId="10" borderId="248" xfId="0" applyFont="1" applyFill="1" applyBorder="1" applyAlignment="1">
      <alignment horizontal="center" vertical="center" wrapText="1"/>
    </xf>
    <xf numFmtId="0" fontId="0" fillId="10" borderId="365" xfId="0" applyFont="1" applyFill="1" applyBorder="1" applyAlignment="1">
      <alignment horizontal="center" vertical="center" wrapText="1"/>
    </xf>
    <xf numFmtId="0" fontId="0" fillId="10" borderId="253" xfId="0" applyFont="1" applyFill="1" applyBorder="1" applyAlignment="1">
      <alignment horizontal="center" vertical="center" wrapText="1"/>
    </xf>
    <xf numFmtId="0" fontId="0" fillId="10" borderId="0" xfId="0" applyFont="1" applyFill="1" applyBorder="1" applyAlignment="1">
      <alignment horizontal="center" vertical="center" wrapText="1"/>
    </xf>
    <xf numFmtId="0" fontId="0" fillId="10" borderId="275" xfId="0" applyFont="1" applyFill="1" applyBorder="1" applyAlignment="1">
      <alignment horizontal="center" vertical="center" wrapText="1"/>
    </xf>
    <xf numFmtId="0" fontId="0" fillId="10" borderId="366" xfId="0" applyFont="1" applyFill="1" applyBorder="1" applyAlignment="1">
      <alignment horizontal="center" vertical="center" wrapText="1"/>
    </xf>
    <xf numFmtId="0" fontId="0" fillId="10" borderId="238" xfId="0" applyFont="1" applyFill="1" applyBorder="1" applyAlignment="1">
      <alignment horizontal="center" vertical="center" wrapText="1"/>
    </xf>
    <xf numFmtId="0" fontId="0" fillId="10" borderId="367" xfId="0" applyFont="1" applyFill="1" applyBorder="1" applyAlignment="1">
      <alignment horizontal="center" vertical="center" wrapText="1"/>
    </xf>
    <xf numFmtId="38" fontId="92" fillId="9" borderId="226" xfId="0" applyNumberFormat="1" applyFont="1" applyFill="1" applyBorder="1" applyAlignment="1">
      <alignment horizontal="center" vertical="center"/>
    </xf>
    <xf numFmtId="0" fontId="92" fillId="9" borderId="226" xfId="0" applyFont="1" applyFill="1" applyBorder="1" applyAlignment="1">
      <alignment horizontal="center" vertical="center"/>
    </xf>
    <xf numFmtId="0" fontId="3" fillId="9" borderId="216" xfId="0" applyFont="1" applyFill="1" applyBorder="1" applyAlignment="1">
      <alignment horizontal="center" vertical="center"/>
    </xf>
    <xf numFmtId="0" fontId="3" fillId="9" borderId="217" xfId="0" applyFont="1" applyFill="1" applyBorder="1" applyAlignment="1">
      <alignment horizontal="center" vertical="center"/>
    </xf>
    <xf numFmtId="38" fontId="92" fillId="9" borderId="225" xfId="0" applyNumberFormat="1" applyFont="1" applyFill="1" applyBorder="1" applyAlignment="1">
      <alignment horizontal="center" vertical="center"/>
    </xf>
    <xf numFmtId="0" fontId="92" fillId="9" borderId="227" xfId="0" applyFont="1" applyFill="1" applyBorder="1" applyAlignment="1">
      <alignment horizontal="center" vertical="center"/>
    </xf>
    <xf numFmtId="0" fontId="70" fillId="10" borderId="8" xfId="0" applyFont="1" applyFill="1" applyBorder="1" applyAlignment="1">
      <alignment horizontal="right"/>
    </xf>
    <xf numFmtId="0" fontId="70" fillId="10" borderId="3" xfId="0" applyFont="1" applyFill="1" applyBorder="1" applyAlignment="1">
      <alignment horizontal="center"/>
    </xf>
    <xf numFmtId="0" fontId="70" fillId="10" borderId="0" xfId="0" applyFont="1" applyFill="1" applyAlignment="1">
      <alignment horizontal="center"/>
    </xf>
    <xf numFmtId="0" fontId="0" fillId="10" borderId="35" xfId="0" applyFill="1" applyBorder="1" applyAlignment="1">
      <alignment horizontal="center"/>
    </xf>
    <xf numFmtId="0" fontId="0" fillId="10" borderId="203" xfId="0" applyFill="1" applyBorder="1" applyAlignment="1">
      <alignment horizontal="center"/>
    </xf>
    <xf numFmtId="0" fontId="0" fillId="10" borderId="37" xfId="0" applyFill="1" applyBorder="1" applyAlignment="1">
      <alignment horizontal="center"/>
    </xf>
    <xf numFmtId="0" fontId="22" fillId="10" borderId="217" xfId="0" applyFont="1" applyFill="1" applyBorder="1" applyAlignment="1">
      <alignment horizontal="center" vertical="center"/>
    </xf>
    <xf numFmtId="0" fontId="92" fillId="10" borderId="35" xfId="0" applyFont="1" applyFill="1" applyBorder="1" applyAlignment="1">
      <alignment horizontal="center" vertical="center"/>
    </xf>
    <xf numFmtId="0" fontId="92" fillId="10" borderId="203" xfId="0" applyFont="1" applyFill="1" applyBorder="1" applyAlignment="1">
      <alignment horizontal="center" vertical="center"/>
    </xf>
    <xf numFmtId="0" fontId="92" fillId="10" borderId="37" xfId="0" applyFont="1" applyFill="1" applyBorder="1" applyAlignment="1">
      <alignment horizontal="center" vertical="center"/>
    </xf>
    <xf numFmtId="0" fontId="16" fillId="10" borderId="0" xfId="0" applyFont="1" applyFill="1" applyAlignment="1">
      <alignment horizontal="left" vertical="center"/>
    </xf>
    <xf numFmtId="0" fontId="21" fillId="0" borderId="219" xfId="0" applyFont="1" applyBorder="1" applyAlignment="1">
      <alignment horizontal="center" vertical="center" wrapText="1"/>
    </xf>
    <xf numFmtId="0" fontId="21" fillId="0" borderId="220" xfId="0" applyFont="1" applyBorder="1" applyAlignment="1">
      <alignment horizontal="center" vertical="center" wrapText="1"/>
    </xf>
    <xf numFmtId="0" fontId="21" fillId="0" borderId="221" xfId="0" applyFont="1" applyBorder="1" applyAlignment="1">
      <alignment horizontal="center" vertical="center" wrapText="1"/>
    </xf>
    <xf numFmtId="0" fontId="21" fillId="0" borderId="222" xfId="0" applyFont="1" applyBorder="1" applyAlignment="1">
      <alignment horizontal="center" vertical="center" wrapText="1"/>
    </xf>
    <xf numFmtId="0" fontId="21" fillId="0" borderId="223" xfId="0" applyFont="1" applyBorder="1" applyAlignment="1">
      <alignment horizontal="center" vertical="center" wrapText="1"/>
    </xf>
    <xf numFmtId="0" fontId="21" fillId="0" borderId="224" xfId="0" applyFont="1" applyBorder="1" applyAlignment="1">
      <alignment horizontal="center" vertical="center" wrapText="1"/>
    </xf>
    <xf numFmtId="0" fontId="4" fillId="10" borderId="0" xfId="0" applyFont="1" applyFill="1" applyBorder="1" applyAlignment="1">
      <alignment horizontal="center" vertical="center"/>
    </xf>
    <xf numFmtId="0" fontId="25" fillId="10" borderId="225" xfId="0" applyFont="1" applyFill="1" applyBorder="1" applyAlignment="1">
      <alignment horizontal="center" vertical="center"/>
    </xf>
    <xf numFmtId="0" fontId="25" fillId="10" borderId="226" xfId="0" applyFont="1" applyFill="1" applyBorder="1" applyAlignment="1">
      <alignment horizontal="center" vertical="center"/>
    </xf>
    <xf numFmtId="0" fontId="25" fillId="10" borderId="227" xfId="0" applyFont="1" applyFill="1" applyBorder="1" applyAlignment="1">
      <alignment horizontal="center" vertical="center"/>
    </xf>
    <xf numFmtId="0" fontId="0" fillId="10" borderId="225" xfId="0" applyFill="1" applyBorder="1" applyAlignment="1">
      <alignment horizontal="center" vertical="center"/>
    </xf>
    <xf numFmtId="0" fontId="0" fillId="10" borderId="226" xfId="0" applyFill="1" applyBorder="1" applyAlignment="1">
      <alignment horizontal="center" vertical="center"/>
    </xf>
    <xf numFmtId="0" fontId="0" fillId="10" borderId="227" xfId="0" applyFill="1" applyBorder="1" applyAlignment="1">
      <alignment horizontal="center" vertical="center"/>
    </xf>
    <xf numFmtId="0" fontId="0" fillId="9" borderId="225" xfId="0" applyFill="1" applyBorder="1" applyAlignment="1">
      <alignment horizontal="center" vertical="center"/>
    </xf>
    <xf numFmtId="0" fontId="0" fillId="9" borderId="226" xfId="0" applyFill="1" applyBorder="1" applyAlignment="1">
      <alignment horizontal="center" vertical="center"/>
    </xf>
    <xf numFmtId="0" fontId="5" fillId="10" borderId="35" xfId="0" applyFont="1" applyFill="1" applyBorder="1" applyAlignment="1">
      <alignment horizontal="center" vertical="center" shrinkToFit="1"/>
    </xf>
    <xf numFmtId="0" fontId="5" fillId="10" borderId="203" xfId="0" applyFont="1" applyFill="1" applyBorder="1" applyAlignment="1">
      <alignment horizontal="center" vertical="center" shrinkToFit="1"/>
    </xf>
    <xf numFmtId="0" fontId="5" fillId="10" borderId="37" xfId="0" applyFont="1" applyFill="1" applyBorder="1" applyAlignment="1">
      <alignment horizontal="center" vertical="center" shrinkToFit="1"/>
    </xf>
    <xf numFmtId="0" fontId="3" fillId="10" borderId="35" xfId="0" applyFont="1" applyFill="1" applyBorder="1" applyAlignment="1">
      <alignment horizontal="center" vertical="center"/>
    </xf>
    <xf numFmtId="0" fontId="3" fillId="10" borderId="203" xfId="0" applyFont="1" applyFill="1" applyBorder="1" applyAlignment="1">
      <alignment horizontal="center" vertical="center"/>
    </xf>
    <xf numFmtId="0" fontId="3" fillId="10" borderId="37" xfId="0" applyFont="1" applyFill="1" applyBorder="1" applyAlignment="1">
      <alignment horizontal="center" vertical="center"/>
    </xf>
    <xf numFmtId="0" fontId="5" fillId="10" borderId="35" xfId="0" applyFont="1" applyFill="1" applyBorder="1" applyAlignment="1">
      <alignment horizontal="center" vertical="center"/>
    </xf>
    <xf numFmtId="0" fontId="5" fillId="10" borderId="203" xfId="0" applyFont="1" applyFill="1" applyBorder="1" applyAlignment="1">
      <alignment horizontal="center" vertical="center"/>
    </xf>
    <xf numFmtId="0" fontId="5" fillId="10" borderId="37" xfId="0" applyFont="1" applyFill="1" applyBorder="1" applyAlignment="1">
      <alignment horizontal="center" vertical="center"/>
    </xf>
    <xf numFmtId="0" fontId="21" fillId="10" borderId="35" xfId="0" applyFont="1" applyFill="1" applyBorder="1" applyAlignment="1">
      <alignment horizontal="center" vertical="center"/>
    </xf>
    <xf numFmtId="0" fontId="21" fillId="10" borderId="203" xfId="0" applyFont="1" applyFill="1" applyBorder="1" applyAlignment="1">
      <alignment horizontal="center" vertical="center"/>
    </xf>
    <xf numFmtId="0" fontId="21" fillId="10" borderId="37" xfId="0" applyFont="1" applyFill="1" applyBorder="1" applyAlignment="1">
      <alignment horizontal="center" vertical="center"/>
    </xf>
    <xf numFmtId="0" fontId="21" fillId="10" borderId="35" xfId="0" applyFont="1" applyFill="1" applyBorder="1" applyAlignment="1">
      <alignment horizontal="left" vertical="center"/>
    </xf>
    <xf numFmtId="0" fontId="21" fillId="10" borderId="203" xfId="0" applyFont="1" applyFill="1" applyBorder="1" applyAlignment="1">
      <alignment horizontal="left" vertical="center"/>
    </xf>
    <xf numFmtId="0" fontId="21" fillId="10" borderId="37" xfId="0" applyFont="1" applyFill="1" applyBorder="1" applyAlignment="1">
      <alignment horizontal="left" vertical="center"/>
    </xf>
    <xf numFmtId="0" fontId="5" fillId="10" borderId="35" xfId="0" applyFont="1" applyFill="1" applyBorder="1" applyAlignment="1">
      <alignment horizontal="center" vertical="center" justifyLastLine="1"/>
    </xf>
    <xf numFmtId="0" fontId="5" fillId="10" borderId="203" xfId="0" applyFont="1" applyFill="1" applyBorder="1" applyAlignment="1">
      <alignment horizontal="center" vertical="center" justifyLastLine="1"/>
    </xf>
    <xf numFmtId="0" fontId="5" fillId="10" borderId="37" xfId="0" applyFont="1" applyFill="1" applyBorder="1" applyAlignment="1">
      <alignment horizontal="center" vertical="center" justifyLastLine="1"/>
    </xf>
    <xf numFmtId="0" fontId="71" fillId="10" borderId="1" xfId="0" applyFont="1" applyFill="1" applyBorder="1" applyAlignment="1">
      <alignment horizontal="center" vertical="center"/>
    </xf>
    <xf numFmtId="0" fontId="71" fillId="10" borderId="7" xfId="0" applyFont="1" applyFill="1" applyBorder="1" applyAlignment="1">
      <alignment horizontal="center" vertical="center"/>
    </xf>
    <xf numFmtId="0" fontId="71" fillId="10" borderId="2" xfId="0" applyFont="1" applyFill="1" applyBorder="1" applyAlignment="1">
      <alignment horizontal="center" vertical="center"/>
    </xf>
    <xf numFmtId="0" fontId="71" fillId="10" borderId="3" xfId="0" applyFont="1" applyFill="1" applyBorder="1" applyAlignment="1">
      <alignment horizontal="center" vertical="center"/>
    </xf>
    <xf numFmtId="0" fontId="71" fillId="10" borderId="0" xfId="0" applyFont="1" applyFill="1" applyBorder="1" applyAlignment="1">
      <alignment horizontal="center" vertical="center"/>
    </xf>
    <xf numFmtId="0" fontId="71" fillId="10" borderId="4" xfId="0" applyFont="1" applyFill="1" applyBorder="1" applyAlignment="1">
      <alignment horizontal="center" vertical="center"/>
    </xf>
    <xf numFmtId="0" fontId="70" fillId="10" borderId="5" xfId="0" applyFont="1" applyFill="1" applyBorder="1" applyAlignment="1">
      <alignment horizontal="center" vertical="top"/>
    </xf>
    <xf numFmtId="0" fontId="70" fillId="10" borderId="8" xfId="0" applyFont="1" applyFill="1" applyBorder="1" applyAlignment="1">
      <alignment horizontal="center" vertical="top"/>
    </xf>
    <xf numFmtId="0" fontId="70" fillId="10" borderId="6" xfId="0" applyFont="1" applyFill="1" applyBorder="1" applyAlignment="1">
      <alignment horizontal="center" vertical="top"/>
    </xf>
    <xf numFmtId="0" fontId="3" fillId="9" borderId="229" xfId="0" applyFont="1" applyFill="1" applyBorder="1" applyAlignment="1">
      <alignment horizontal="center" vertical="center"/>
    </xf>
    <xf numFmtId="0" fontId="3" fillId="9" borderId="230" xfId="0" applyFont="1" applyFill="1" applyBorder="1" applyAlignment="1">
      <alignment horizontal="center" vertical="center"/>
    </xf>
    <xf numFmtId="0" fontId="3" fillId="9" borderId="218" xfId="0" applyFont="1" applyFill="1" applyBorder="1" applyAlignment="1">
      <alignment horizontal="center" vertical="center"/>
    </xf>
    <xf numFmtId="0" fontId="22" fillId="10" borderId="0" xfId="0" applyFont="1" applyFill="1" applyBorder="1" applyAlignment="1">
      <alignment horizontal="center" vertical="center"/>
    </xf>
    <xf numFmtId="0" fontId="3" fillId="9" borderId="228" xfId="0" applyFont="1" applyFill="1" applyBorder="1" applyAlignment="1">
      <alignment horizontal="center" vertical="center"/>
    </xf>
    <xf numFmtId="0" fontId="0" fillId="9" borderId="289" xfId="0" applyFont="1" applyFill="1" applyBorder="1" applyAlignment="1">
      <alignment horizontal="center" vertical="center"/>
    </xf>
    <xf numFmtId="0" fontId="0" fillId="9" borderId="243" xfId="0" applyFont="1" applyFill="1" applyBorder="1" applyAlignment="1">
      <alignment horizontal="center" vertical="center"/>
    </xf>
    <xf numFmtId="0" fontId="0" fillId="9" borderId="292" xfId="0" applyFont="1" applyFill="1" applyBorder="1" applyAlignment="1">
      <alignment horizontal="center" vertical="center"/>
    </xf>
    <xf numFmtId="0" fontId="0" fillId="9" borderId="271" xfId="0" applyFont="1" applyFill="1" applyBorder="1" applyAlignment="1">
      <alignment horizontal="center" vertical="center"/>
    </xf>
    <xf numFmtId="0" fontId="0" fillId="9" borderId="277" xfId="0" applyFill="1" applyBorder="1" applyAlignment="1">
      <alignment horizontal="center"/>
    </xf>
    <xf numFmtId="0" fontId="94" fillId="10" borderId="0" xfId="0" applyFont="1" applyFill="1" applyAlignment="1">
      <alignment horizontal="center" vertical="top" textRotation="255"/>
    </xf>
    <xf numFmtId="0" fontId="25" fillId="10" borderId="240" xfId="0" applyFont="1" applyFill="1" applyBorder="1" applyAlignment="1">
      <alignment horizontal="center" vertical="center" textRotation="255" wrapText="1"/>
    </xf>
    <xf numFmtId="0" fontId="25" fillId="10" borderId="290" xfId="0" applyFont="1" applyFill="1" applyBorder="1" applyAlignment="1">
      <alignment horizontal="center" vertical="center" textRotation="255"/>
    </xf>
    <xf numFmtId="0" fontId="25" fillId="10" borderId="251" xfId="0" applyFont="1" applyFill="1" applyBorder="1" applyAlignment="1">
      <alignment horizontal="center" vertical="center" textRotation="255"/>
    </xf>
    <xf numFmtId="0" fontId="0" fillId="9" borderId="251" xfId="0" applyFill="1" applyBorder="1" applyAlignment="1">
      <alignment horizontal="center"/>
    </xf>
    <xf numFmtId="0" fontId="93" fillId="10" borderId="231" xfId="0" applyNumberFormat="1" applyFont="1" applyFill="1" applyBorder="1" applyAlignment="1">
      <alignment horizontal="center"/>
    </xf>
    <xf numFmtId="0" fontId="0" fillId="10" borderId="368" xfId="0" applyFont="1" applyFill="1" applyBorder="1" applyAlignment="1">
      <alignment horizontal="center" vertical="center" wrapText="1"/>
    </xf>
    <xf numFmtId="0" fontId="0" fillId="10" borderId="257" xfId="0" applyFont="1" applyFill="1" applyBorder="1" applyAlignment="1">
      <alignment horizontal="center" vertical="center" wrapText="1"/>
    </xf>
    <xf numFmtId="0" fontId="0" fillId="10" borderId="250" xfId="0" applyFont="1" applyFill="1" applyBorder="1" applyAlignment="1">
      <alignment horizontal="center" vertical="center" wrapText="1"/>
    </xf>
    <xf numFmtId="0" fontId="0" fillId="10" borderId="251" xfId="0" applyFont="1" applyFill="1" applyBorder="1" applyAlignment="1">
      <alignment horizontal="center" vertical="center" wrapText="1"/>
    </xf>
    <xf numFmtId="0" fontId="0" fillId="10" borderId="369" xfId="0" applyFont="1" applyFill="1" applyBorder="1" applyAlignment="1">
      <alignment horizontal="center" vertical="center" wrapText="1"/>
    </xf>
    <xf numFmtId="190" fontId="0" fillId="9" borderId="374" xfId="0" applyNumberFormat="1" applyFill="1" applyBorder="1" applyAlignment="1">
      <alignment horizontal="center"/>
    </xf>
    <xf numFmtId="190" fontId="0" fillId="9" borderId="251" xfId="0" applyNumberFormat="1" applyFill="1" applyBorder="1" applyAlignment="1">
      <alignment horizontal="center"/>
    </xf>
    <xf numFmtId="190" fontId="0" fillId="9" borderId="375" xfId="0" applyNumberFormat="1" applyFill="1" applyBorder="1" applyAlignment="1">
      <alignment horizontal="center"/>
    </xf>
    <xf numFmtId="0" fontId="70" fillId="10" borderId="248" xfId="0" applyFont="1" applyFill="1" applyBorder="1" applyAlignment="1">
      <alignment horizontal="distributed" vertical="center"/>
    </xf>
    <xf numFmtId="0" fontId="70" fillId="10" borderId="260" xfId="0" applyFont="1" applyFill="1" applyBorder="1" applyAlignment="1">
      <alignment horizontal="distributed" vertical="center"/>
    </xf>
    <xf numFmtId="0" fontId="70" fillId="10" borderId="293" xfId="0" applyFont="1" applyFill="1" applyBorder="1" applyAlignment="1">
      <alignment horizontal="distributed" vertical="center"/>
    </xf>
    <xf numFmtId="190" fontId="0" fillId="9" borderId="294" xfId="0" applyNumberFormat="1" applyFill="1" applyBorder="1" applyAlignment="1">
      <alignment horizontal="center"/>
    </xf>
    <xf numFmtId="190" fontId="0" fillId="9" borderId="295" xfId="0" applyNumberFormat="1" applyFill="1" applyBorder="1" applyAlignment="1">
      <alignment horizontal="center"/>
    </xf>
    <xf numFmtId="0" fontId="25" fillId="3" borderId="1" xfId="0" applyFont="1" applyFill="1" applyBorder="1" applyAlignment="1" applyProtection="1">
      <alignment horizontal="center" vertical="center"/>
    </xf>
    <xf numFmtId="0" fontId="25" fillId="3" borderId="7" xfId="0" applyFont="1" applyFill="1" applyBorder="1" applyAlignment="1" applyProtection="1">
      <alignment horizontal="center" vertical="center"/>
    </xf>
    <xf numFmtId="0" fontId="25" fillId="3" borderId="2" xfId="0" applyFont="1" applyFill="1" applyBorder="1" applyAlignment="1" applyProtection="1">
      <alignment horizontal="center" vertical="center"/>
    </xf>
    <xf numFmtId="0" fontId="25" fillId="3" borderId="5" xfId="0" applyFont="1" applyFill="1" applyBorder="1" applyAlignment="1" applyProtection="1">
      <alignment horizontal="center" vertical="center"/>
    </xf>
    <xf numFmtId="0" fontId="25" fillId="3" borderId="8" xfId="0" applyFont="1" applyFill="1" applyBorder="1" applyAlignment="1" applyProtection="1">
      <alignment horizontal="center" vertical="center"/>
    </xf>
    <xf numFmtId="0" fontId="25" fillId="3" borderId="6" xfId="0" applyFont="1" applyFill="1" applyBorder="1" applyAlignment="1" applyProtection="1">
      <alignment horizontal="center" vertical="center"/>
    </xf>
    <xf numFmtId="0" fontId="28" fillId="3" borderId="1" xfId="0" applyFont="1" applyFill="1" applyBorder="1" applyAlignment="1" applyProtection="1">
      <alignment horizontal="center" vertical="center" textRotation="255" shrinkToFit="1"/>
    </xf>
    <xf numFmtId="0" fontId="27" fillId="3" borderId="3" xfId="0" applyFont="1" applyFill="1" applyBorder="1" applyAlignment="1" applyProtection="1">
      <alignment horizontal="center" vertical="center" textRotation="255" shrinkToFit="1"/>
    </xf>
    <xf numFmtId="0" fontId="27" fillId="3" borderId="5" xfId="0" applyFont="1" applyFill="1" applyBorder="1" applyAlignment="1" applyProtection="1">
      <alignment horizontal="center" vertical="center" textRotation="255" shrinkToFit="1"/>
    </xf>
    <xf numFmtId="0" fontId="24" fillId="3" borderId="33" xfId="0" applyFont="1" applyFill="1" applyBorder="1" applyAlignment="1" applyProtection="1">
      <alignment horizontal="center" vertical="center" shrinkToFit="1"/>
    </xf>
    <xf numFmtId="0" fontId="29" fillId="3" borderId="33" xfId="0" applyFont="1" applyFill="1" applyBorder="1" applyAlignment="1" applyProtection="1">
      <alignment horizontal="center" vertical="center" textRotation="255" shrinkToFit="1"/>
    </xf>
    <xf numFmtId="0" fontId="24" fillId="3" borderId="33" xfId="0" applyFont="1" applyFill="1" applyBorder="1" applyAlignment="1" applyProtection="1">
      <alignment horizontal="center" vertical="center" textRotation="255" shrinkToFit="1"/>
    </xf>
    <xf numFmtId="0" fontId="24" fillId="3" borderId="35" xfId="0" applyFont="1" applyFill="1" applyBorder="1" applyAlignment="1" applyProtection="1">
      <alignment horizontal="center" vertical="center" shrinkToFit="1"/>
    </xf>
    <xf numFmtId="0" fontId="24" fillId="3" borderId="1" xfId="0" applyFont="1" applyFill="1" applyBorder="1" applyAlignment="1" applyProtection="1">
      <alignment horizontal="center" vertical="center" shrinkToFit="1"/>
    </xf>
    <xf numFmtId="0" fontId="24" fillId="3" borderId="2" xfId="0" applyFont="1" applyFill="1" applyBorder="1" applyAlignment="1" applyProtection="1">
      <alignment horizontal="center" vertical="center" shrinkToFit="1"/>
    </xf>
    <xf numFmtId="0" fontId="24" fillId="3" borderId="336" xfId="0" applyFont="1" applyFill="1" applyBorder="1" applyAlignment="1" applyProtection="1">
      <alignment horizontal="center" vertical="center" shrinkToFit="1"/>
    </xf>
    <xf numFmtId="0" fontId="24" fillId="3" borderId="4" xfId="0" applyFont="1" applyFill="1" applyBorder="1" applyAlignment="1" applyProtection="1">
      <alignment horizontal="center" vertical="center" shrinkToFit="1"/>
    </xf>
    <xf numFmtId="0" fontId="24" fillId="3" borderId="5" xfId="0" applyFont="1" applyFill="1" applyBorder="1" applyAlignment="1" applyProtection="1">
      <alignment horizontal="center" vertical="center" shrinkToFit="1"/>
    </xf>
    <xf numFmtId="0" fontId="24" fillId="3" borderId="6" xfId="0" applyFont="1" applyFill="1" applyBorder="1" applyAlignment="1" applyProtection="1">
      <alignment horizontal="center" vertical="center" shrinkToFit="1"/>
    </xf>
    <xf numFmtId="0" fontId="24" fillId="3" borderId="34" xfId="0" applyFont="1" applyFill="1" applyBorder="1" applyAlignment="1" applyProtection="1">
      <alignment horizontal="center" vertical="center" textRotation="255" shrinkToFit="1"/>
    </xf>
    <xf numFmtId="0" fontId="24" fillId="3" borderId="210" xfId="0" applyFont="1" applyFill="1" applyBorder="1" applyAlignment="1" applyProtection="1">
      <alignment horizontal="center" vertical="center" textRotation="255" shrinkToFit="1"/>
    </xf>
    <xf numFmtId="0" fontId="24" fillId="3" borderId="36" xfId="0" applyFont="1" applyFill="1" applyBorder="1" applyAlignment="1" applyProtection="1">
      <alignment horizontal="center" vertical="center" textRotation="255" shrinkToFit="1"/>
    </xf>
    <xf numFmtId="0" fontId="24" fillId="3" borderId="33" xfId="0" applyFont="1" applyFill="1" applyBorder="1" applyAlignment="1" applyProtection="1">
      <alignment horizontal="center" vertical="center"/>
    </xf>
    <xf numFmtId="0" fontId="24" fillId="3" borderId="35" xfId="0" applyFont="1" applyFill="1" applyBorder="1" applyAlignment="1" applyProtection="1">
      <alignment horizontal="center" vertical="center"/>
    </xf>
    <xf numFmtId="0" fontId="24" fillId="3" borderId="1" xfId="0" applyFont="1" applyFill="1" applyBorder="1" applyAlignment="1" applyProtection="1">
      <alignment horizontal="center" vertical="center"/>
    </xf>
    <xf numFmtId="0" fontId="24" fillId="3" borderId="2" xfId="0" applyFont="1" applyFill="1" applyBorder="1" applyAlignment="1" applyProtection="1">
      <alignment horizontal="center" vertical="center"/>
    </xf>
    <xf numFmtId="0" fontId="24" fillId="3" borderId="5" xfId="0" applyFont="1" applyFill="1" applyBorder="1" applyAlignment="1" applyProtection="1">
      <alignment horizontal="center" vertical="center"/>
    </xf>
    <xf numFmtId="0" fontId="24" fillId="3" borderId="6" xfId="0" applyFont="1" applyFill="1" applyBorder="1" applyAlignment="1" applyProtection="1">
      <alignment horizontal="center" vertical="center"/>
    </xf>
    <xf numFmtId="0" fontId="5" fillId="0" borderId="1" xfId="0" applyFont="1" applyBorder="1" applyAlignment="1">
      <alignment horizontal="center" vertical="center"/>
    </xf>
    <xf numFmtId="0" fontId="5" fillId="0" borderId="7" xfId="0" applyFont="1" applyBorder="1" applyAlignment="1">
      <alignment horizontal="center" vertical="center"/>
    </xf>
    <xf numFmtId="0" fontId="0" fillId="0" borderId="3" xfId="0" applyBorder="1" applyAlignment="1">
      <alignment horizontal="center" vertical="center"/>
    </xf>
    <xf numFmtId="0" fontId="0" fillId="0" borderId="0" xfId="0" applyBorder="1" applyAlignment="1">
      <alignment horizontal="center" vertical="center"/>
    </xf>
    <xf numFmtId="0" fontId="5" fillId="0" borderId="35" xfId="0" applyFont="1" applyBorder="1" applyAlignment="1">
      <alignment horizontal="center" vertical="center"/>
    </xf>
    <xf numFmtId="0" fontId="5" fillId="0" borderId="37" xfId="0" applyFont="1" applyBorder="1" applyAlignment="1">
      <alignment horizontal="center" vertical="center"/>
    </xf>
    <xf numFmtId="0" fontId="5" fillId="0" borderId="35" xfId="0" applyFont="1" applyBorder="1" applyAlignment="1">
      <alignment horizontal="center" vertical="center" wrapText="1"/>
    </xf>
    <xf numFmtId="0" fontId="0" fillId="0" borderId="37" xfId="0" applyBorder="1" applyAlignment="1">
      <alignment horizontal="center" vertical="center" wrapText="1"/>
    </xf>
    <xf numFmtId="0" fontId="75" fillId="0" borderId="99" xfId="2" applyFont="1" applyBorder="1" applyAlignment="1">
      <alignment horizontal="distributed" vertical="center"/>
    </xf>
    <xf numFmtId="0" fontId="75" fillId="0" borderId="106" xfId="2" applyFont="1" applyBorder="1" applyAlignment="1">
      <alignment horizontal="distributed" vertical="center"/>
    </xf>
    <xf numFmtId="0" fontId="75" fillId="0" borderId="101" xfId="2" applyFont="1" applyBorder="1" applyAlignment="1">
      <alignment horizontal="distributed" vertical="center"/>
    </xf>
    <xf numFmtId="0" fontId="75" fillId="0" borderId="0" xfId="2" applyFont="1" applyBorder="1" applyAlignment="1">
      <alignment horizontal="distributed" vertical="center"/>
    </xf>
    <xf numFmtId="0" fontId="75" fillId="0" borderId="108" xfId="2" applyFont="1" applyBorder="1" applyAlignment="1">
      <alignment horizontal="center" vertical="center"/>
    </xf>
    <xf numFmtId="0" fontId="75" fillId="0" borderId="109" xfId="2" applyFont="1" applyBorder="1" applyAlignment="1">
      <alignment horizontal="center" vertical="center" wrapText="1"/>
    </xf>
    <xf numFmtId="0" fontId="75" fillId="0" borderId="111" xfId="2" applyFont="1" applyBorder="1" applyAlignment="1">
      <alignment horizontal="center" vertical="center"/>
    </xf>
    <xf numFmtId="0" fontId="75" fillId="0" borderId="110" xfId="2" applyFont="1" applyBorder="1" applyAlignment="1">
      <alignment horizontal="center" vertical="center"/>
    </xf>
    <xf numFmtId="0" fontId="75" fillId="0" borderId="99" xfId="2" applyFont="1" applyBorder="1" applyAlignment="1">
      <alignment horizontal="left" vertical="center" wrapText="1"/>
    </xf>
    <xf numFmtId="0" fontId="75" fillId="0" borderId="106" xfId="2" applyFont="1" applyBorder="1" applyAlignment="1">
      <alignment horizontal="left" vertical="center"/>
    </xf>
    <xf numFmtId="0" fontId="75" fillId="0" borderId="100" xfId="2" applyFont="1" applyBorder="1" applyAlignment="1">
      <alignment horizontal="left" vertical="center"/>
    </xf>
    <xf numFmtId="0" fontId="75" fillId="0" borderId="101" xfId="2" applyFont="1" applyBorder="1" applyAlignment="1">
      <alignment horizontal="left" vertical="center"/>
    </xf>
    <xf numFmtId="0" fontId="75" fillId="0" borderId="0" xfId="2" applyFont="1" applyBorder="1" applyAlignment="1">
      <alignment horizontal="left" vertical="center"/>
    </xf>
    <xf numFmtId="0" fontId="75" fillId="0" borderId="102" xfId="2" applyFont="1" applyBorder="1" applyAlignment="1">
      <alignment horizontal="left" vertical="center"/>
    </xf>
    <xf numFmtId="0" fontId="75" fillId="0" borderId="103" xfId="2" applyFont="1" applyBorder="1" applyAlignment="1">
      <alignment horizontal="left" vertical="center"/>
    </xf>
    <xf numFmtId="0" fontId="75" fillId="0" borderId="96" xfId="2" applyFont="1" applyBorder="1" applyAlignment="1">
      <alignment horizontal="left" vertical="center"/>
    </xf>
    <xf numFmtId="0" fontId="75" fillId="0" borderId="104" xfId="2" applyFont="1" applyBorder="1" applyAlignment="1">
      <alignment horizontal="left" vertical="center"/>
    </xf>
    <xf numFmtId="0" fontId="86" fillId="0" borderId="105" xfId="2" applyFont="1" applyBorder="1" applyAlignment="1">
      <alignment horizontal="left" vertical="center" wrapText="1"/>
    </xf>
    <xf numFmtId="0" fontId="86" fillId="0" borderId="106" xfId="2" applyFont="1" applyBorder="1" applyAlignment="1">
      <alignment horizontal="left" vertical="center"/>
    </xf>
    <xf numFmtId="0" fontId="86" fillId="0" borderId="100" xfId="2" applyFont="1" applyBorder="1" applyAlignment="1">
      <alignment horizontal="left" vertical="center"/>
    </xf>
    <xf numFmtId="0" fontId="86" fillId="0" borderId="3" xfId="2" applyFont="1" applyBorder="1" applyAlignment="1">
      <alignment horizontal="left" vertical="center"/>
    </xf>
    <xf numFmtId="0" fontId="86" fillId="0" borderId="0" xfId="2" applyFont="1" applyBorder="1" applyAlignment="1">
      <alignment horizontal="left" vertical="center"/>
    </xf>
    <xf numFmtId="0" fontId="86" fillId="0" borderId="102" xfId="2" applyFont="1" applyBorder="1" applyAlignment="1">
      <alignment horizontal="left" vertical="center"/>
    </xf>
    <xf numFmtId="0" fontId="86" fillId="0" borderId="97" xfId="2" applyFont="1" applyBorder="1" applyAlignment="1">
      <alignment horizontal="left" vertical="center"/>
    </xf>
    <xf numFmtId="0" fontId="86" fillId="0" borderId="96" xfId="2" applyFont="1" applyBorder="1" applyAlignment="1">
      <alignment horizontal="left" vertical="center"/>
    </xf>
    <xf numFmtId="0" fontId="86" fillId="0" borderId="104" xfId="2" applyFont="1" applyBorder="1" applyAlignment="1">
      <alignment horizontal="left" vertical="center"/>
    </xf>
    <xf numFmtId="177" fontId="0" fillId="0" borderId="100" xfId="0" applyNumberFormat="1" applyBorder="1" applyAlignment="1">
      <alignment vertical="center"/>
    </xf>
    <xf numFmtId="177" fontId="0" fillId="0" borderId="104" xfId="0" applyNumberFormat="1" applyBorder="1" applyAlignment="1">
      <alignment vertical="center"/>
    </xf>
    <xf numFmtId="0" fontId="14" fillId="0" borderId="362" xfId="0" applyFont="1" applyBorder="1" applyAlignment="1">
      <alignment horizontal="center" vertical="distributed" textRotation="255" justifyLastLine="1"/>
    </xf>
    <xf numFmtId="0" fontId="14" fillId="0" borderId="363" xfId="0" applyFont="1" applyBorder="1" applyAlignment="1">
      <alignment horizontal="center" vertical="distributed" textRotation="255" justifyLastLine="1"/>
    </xf>
    <xf numFmtId="0" fontId="14" fillId="0" borderId="364" xfId="0" applyFont="1" applyBorder="1" applyAlignment="1">
      <alignment horizontal="center" vertical="distributed" textRotation="255" justifyLastLine="1"/>
    </xf>
    <xf numFmtId="0" fontId="14" fillId="0" borderId="359" xfId="0" applyFont="1" applyBorder="1" applyAlignment="1">
      <alignment horizontal="center" vertical="distributed" textRotation="255" justifyLastLine="1"/>
    </xf>
    <xf numFmtId="0" fontId="14" fillId="0" borderId="360" xfId="0" applyFont="1" applyBorder="1" applyAlignment="1">
      <alignment horizontal="center" vertical="distributed" textRotation="255" justifyLastLine="1"/>
    </xf>
    <xf numFmtId="0" fontId="23" fillId="12" borderId="35" xfId="0" applyFont="1" applyFill="1" applyBorder="1" applyAlignment="1">
      <alignment horizontal="right" vertical="center"/>
    </xf>
    <xf numFmtId="0" fontId="23" fillId="12" borderId="203" xfId="0" applyFont="1" applyFill="1" applyBorder="1" applyAlignment="1">
      <alignment horizontal="right" vertical="center"/>
    </xf>
    <xf numFmtId="0" fontId="23" fillId="12" borderId="37" xfId="0" applyFont="1" applyFill="1" applyBorder="1" applyAlignment="1">
      <alignment horizontal="right" vertical="center"/>
    </xf>
    <xf numFmtId="0" fontId="23" fillId="8" borderId="35" xfId="0" applyFont="1" applyFill="1" applyBorder="1" applyAlignment="1" applyProtection="1">
      <alignment horizontal="right" vertical="center"/>
      <protection locked="0"/>
    </xf>
    <xf numFmtId="0" fontId="23" fillId="8" borderId="203" xfId="0" applyFont="1" applyFill="1" applyBorder="1" applyAlignment="1" applyProtection="1">
      <alignment horizontal="right" vertical="center"/>
      <protection locked="0"/>
    </xf>
    <xf numFmtId="0" fontId="23" fillId="8" borderId="37" xfId="0" applyFont="1" applyFill="1" applyBorder="1" applyAlignment="1" applyProtection="1">
      <alignment horizontal="right" vertical="center"/>
      <protection locked="0"/>
    </xf>
    <xf numFmtId="0" fontId="31" fillId="0" borderId="0" xfId="0" applyFont="1" applyAlignment="1">
      <alignment horizontal="right" vertical="center"/>
    </xf>
    <xf numFmtId="0" fontId="19" fillId="0" borderId="195" xfId="0" applyNumberFormat="1" applyFont="1" applyBorder="1" applyAlignment="1" applyProtection="1">
      <alignment horizontal="center" vertical="center"/>
      <protection locked="0"/>
    </xf>
    <xf numFmtId="0" fontId="19" fillId="0" borderId="196" xfId="0" applyNumberFormat="1" applyFont="1" applyBorder="1" applyAlignment="1" applyProtection="1">
      <alignment horizontal="center" vertical="center"/>
      <protection locked="0"/>
    </xf>
    <xf numFmtId="0" fontId="19" fillId="0" borderId="197" xfId="0" applyNumberFormat="1" applyFont="1" applyBorder="1" applyAlignment="1" applyProtection="1">
      <alignment horizontal="center" vertical="center"/>
      <protection locked="0"/>
    </xf>
    <xf numFmtId="0" fontId="19" fillId="0" borderId="173" xfId="0" applyNumberFormat="1" applyFont="1" applyBorder="1" applyAlignment="1" applyProtection="1">
      <alignment horizontal="center" vertical="center"/>
      <protection locked="0"/>
    </xf>
    <xf numFmtId="0" fontId="19" fillId="0" borderId="0" xfId="0" applyNumberFormat="1" applyFont="1" applyBorder="1" applyAlignment="1" applyProtection="1">
      <alignment horizontal="center" vertical="center"/>
      <protection locked="0"/>
    </xf>
    <xf numFmtId="0" fontId="19" fillId="0" borderId="13" xfId="0" applyNumberFormat="1" applyFont="1" applyBorder="1" applyAlignment="1" applyProtection="1">
      <alignment horizontal="center" vertical="center"/>
      <protection locked="0"/>
    </xf>
    <xf numFmtId="0" fontId="19" fillId="0" borderId="9" xfId="0" applyNumberFormat="1" applyFont="1" applyBorder="1" applyAlignment="1" applyProtection="1">
      <alignment horizontal="center" vertical="center"/>
      <protection locked="0"/>
    </xf>
    <xf numFmtId="0" fontId="19" fillId="0" borderId="15" xfId="0" applyNumberFormat="1" applyFont="1" applyBorder="1" applyAlignment="1" applyProtection="1">
      <alignment horizontal="center" vertical="center"/>
      <protection locked="0"/>
    </xf>
    <xf numFmtId="0" fontId="34" fillId="0" borderId="0" xfId="0" applyFont="1" applyFill="1" applyBorder="1" applyAlignment="1">
      <alignment vertical="center"/>
    </xf>
    <xf numFmtId="0" fontId="35" fillId="6" borderId="199" xfId="0" applyFont="1" applyFill="1" applyBorder="1" applyAlignment="1">
      <alignment horizontal="center" vertical="center"/>
    </xf>
    <xf numFmtId="0" fontId="35" fillId="6" borderId="200" xfId="0" applyFont="1" applyFill="1" applyBorder="1" applyAlignment="1">
      <alignment horizontal="center" vertical="center"/>
    </xf>
    <xf numFmtId="0" fontId="35" fillId="6" borderId="201" xfId="0" applyFont="1" applyFill="1" applyBorder="1" applyAlignment="1">
      <alignment horizontal="center" vertical="center"/>
    </xf>
    <xf numFmtId="0" fontId="18" fillId="6" borderId="199" xfId="0" applyNumberFormat="1" applyFont="1" applyFill="1" applyBorder="1" applyAlignment="1" applyProtection="1">
      <alignment horizontal="center" vertical="center"/>
      <protection locked="0"/>
    </xf>
    <xf numFmtId="0" fontId="20" fillId="6" borderId="200" xfId="0" applyFont="1" applyFill="1" applyBorder="1" applyProtection="1">
      <protection locked="0"/>
    </xf>
    <xf numFmtId="0" fontId="20" fillId="6" borderId="201" xfId="0" applyFont="1" applyFill="1" applyBorder="1" applyProtection="1">
      <protection locked="0"/>
    </xf>
    <xf numFmtId="0" fontId="41" fillId="7" borderId="174" xfId="0" applyFont="1" applyFill="1" applyBorder="1" applyAlignment="1">
      <alignment horizontal="center" wrapText="1"/>
    </xf>
    <xf numFmtId="0" fontId="41" fillId="7" borderId="175" xfId="0" applyFont="1" applyFill="1" applyBorder="1" applyAlignment="1">
      <alignment horizontal="center" wrapText="1"/>
    </xf>
    <xf numFmtId="0" fontId="41" fillId="7" borderId="176" xfId="0" applyFont="1" applyFill="1" applyBorder="1" applyAlignment="1">
      <alignment horizontal="center" wrapText="1"/>
    </xf>
    <xf numFmtId="0" fontId="41" fillId="7" borderId="177" xfId="0" applyFont="1" applyFill="1" applyBorder="1" applyAlignment="1">
      <alignment horizontal="center" wrapText="1"/>
    </xf>
    <xf numFmtId="0" fontId="41" fillId="7" borderId="0" xfId="0" applyFont="1" applyFill="1" applyBorder="1" applyAlignment="1">
      <alignment horizontal="center" wrapText="1"/>
    </xf>
    <xf numFmtId="0" fontId="41" fillId="7" borderId="178" xfId="0" applyFont="1" applyFill="1" applyBorder="1" applyAlignment="1">
      <alignment horizontal="center" wrapText="1"/>
    </xf>
    <xf numFmtId="0" fontId="0" fillId="0" borderId="0" xfId="0" applyFill="1" applyAlignment="1">
      <alignment vertical="center"/>
    </xf>
    <xf numFmtId="0" fontId="0" fillId="0" borderId="0" xfId="0" applyFill="1"/>
    <xf numFmtId="17" fontId="0" fillId="0" borderId="0" xfId="0" applyNumberFormat="1" applyFill="1" applyAlignment="1">
      <alignment vertical="center"/>
    </xf>
    <xf numFmtId="193" fontId="0" fillId="0" borderId="0" xfId="0" applyNumberFormat="1" applyFill="1" applyAlignment="1">
      <alignment vertical="center"/>
    </xf>
    <xf numFmtId="193" fontId="0" fillId="0" borderId="0" xfId="0" applyNumberFormat="1" applyFill="1"/>
  </cellXfs>
  <cellStyles count="5">
    <cellStyle name="桁区切り 2" xfId="1"/>
    <cellStyle name="標準" xfId="0" builtinId="0"/>
    <cellStyle name="標準 2" xfId="2"/>
    <cellStyle name="標準 3" xfId="4"/>
    <cellStyle name="標準_愛媛局 申告書simulation" xfId="3"/>
  </cellStyles>
  <dxfs count="13">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numFmt numFmtId="177" formatCode="#,##0_ "/>
    </dxf>
    <dxf>
      <numFmt numFmtId="177" formatCode="#,##0_ "/>
    </dxf>
    <dxf>
      <fill>
        <patternFill>
          <bgColor theme="0" tint="-0.499984740745262"/>
        </patternFill>
      </fill>
    </dxf>
    <dxf>
      <fill>
        <patternFill>
          <bgColor theme="0" tint="-0.499984740745262"/>
        </patternFill>
      </fill>
    </dxf>
    <dxf>
      <numFmt numFmtId="177" formatCode="#,##0_ "/>
    </dxf>
    <dxf>
      <numFmt numFmtId="177" formatCode="#,##0_ "/>
    </dxf>
    <dxf>
      <fill>
        <patternFill>
          <bgColor rgb="FFFF0000"/>
        </patternFill>
      </fill>
    </dxf>
  </dxfs>
  <tableStyles count="0" defaultTableStyle="TableStyleMedium9" defaultPivotStyle="PivotStyleLight16"/>
  <colors>
    <mruColors>
      <color rgb="FFFFFFCC"/>
      <color rgb="FF000000"/>
      <color rgb="FF008000"/>
      <color rgb="FF00CC00"/>
      <color rgb="FF0000FF"/>
      <color rgb="FF0066FF"/>
      <color rgb="FFCCFFCC"/>
      <color rgb="FFEB89EB"/>
      <color rgb="FF99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JPG"/><Relationship Id="rId4" Type="http://schemas.openxmlformats.org/officeDocument/2006/relationships/image" Target="../media/image4.png"/><Relationship Id="rId9" Type="http://schemas.openxmlformats.org/officeDocument/2006/relationships/image" Target="../media/image9.png"/></Relationships>
</file>

<file path=xl/drawings/_rels/drawing3.xml.rels><?xml version="1.0" encoding="UTF-8" standalone="yes"?>
<Relationships xmlns="http://schemas.openxmlformats.org/package/2006/relationships"><Relationship Id="rId1" Type="http://schemas.openxmlformats.org/officeDocument/2006/relationships/image" Target="../media/image1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12.emf"/><Relationship Id="rId1" Type="http://schemas.openxmlformats.org/officeDocument/2006/relationships/image" Target="../media/image1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113</xdr:row>
          <xdr:rowOff>171450</xdr:rowOff>
        </xdr:from>
        <xdr:to>
          <xdr:col>12</xdr:col>
          <xdr:colOff>103535</xdr:colOff>
          <xdr:row>128</xdr:row>
          <xdr:rowOff>95250</xdr:rowOff>
        </xdr:to>
        <xdr:pic>
          <xdr:nvPicPr>
            <xdr:cNvPr id="63" name="図 62">
              <a:extLst>
                <a:ext uri="{FF2B5EF4-FFF2-40B4-BE49-F238E27FC236}">
                  <a16:creationId xmlns:a16="http://schemas.microsoft.com/office/drawing/2014/main" id="{97BBD51F-9C3D-496A-A286-CB34BD101261}"/>
                </a:ext>
              </a:extLst>
            </xdr:cNvPr>
            <xdr:cNvPicPr>
              <a:picLocks noChangeAspect="1" noChangeArrowheads="1"/>
              <a:extLst>
                <a:ext uri="{84589F7E-364E-4C9E-8A38-B11213B215E9}">
                  <a14:cameraTool cellRange="'算定基礎賃img(非表示)'!A6:DA43" spid="_x0000_s9575"/>
                </a:ext>
              </a:extLst>
            </xdr:cNvPicPr>
          </xdr:nvPicPr>
          <xdr:blipFill>
            <a:blip xmlns:r="http://schemas.openxmlformats.org/officeDocument/2006/relationships" r:embed="rId1"/>
            <a:srcRect/>
            <a:stretch>
              <a:fillRect/>
            </a:stretch>
          </xdr:blipFill>
          <xdr:spPr bwMode="auto">
            <a:xfrm>
              <a:off x="0" y="21316950"/>
              <a:ext cx="7618760" cy="2781300"/>
            </a:xfrm>
            <a:prstGeom prst="rect">
              <a:avLst/>
            </a:prstGeom>
            <a:solidFill>
              <a:schemeClr val="bg1"/>
            </a:solidFill>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157942</xdr:colOff>
          <xdr:row>248</xdr:row>
          <xdr:rowOff>76030</xdr:rowOff>
        </xdr:from>
        <xdr:to>
          <xdr:col>11</xdr:col>
          <xdr:colOff>166254</xdr:colOff>
          <xdr:row>262</xdr:row>
          <xdr:rowOff>9526</xdr:rowOff>
        </xdr:to>
        <xdr:pic>
          <xdr:nvPicPr>
            <xdr:cNvPr id="108" name="図 107">
              <a:extLst>
                <a:ext uri="{FF2B5EF4-FFF2-40B4-BE49-F238E27FC236}">
                  <a16:creationId xmlns:a16="http://schemas.microsoft.com/office/drawing/2014/main" id="{00000000-0008-0000-0000-00006C000000}"/>
                </a:ext>
              </a:extLst>
            </xdr:cNvPr>
            <xdr:cNvPicPr>
              <a:picLocks noChangeAspect="1" noChangeArrowheads="1"/>
              <a:extLst>
                <a:ext uri="{84589F7E-364E-4C9E-8A38-B11213B215E9}">
                  <a14:cameraTool cellRange="'申告書img(非表示)'!$A$30:$DK$63" spid="_x0000_s9576"/>
                </a:ext>
              </a:extLst>
            </xdr:cNvPicPr>
          </xdr:nvPicPr>
          <xdr:blipFill>
            <a:blip xmlns:r="http://schemas.openxmlformats.org/officeDocument/2006/relationships" r:embed="rId2"/>
            <a:srcRect/>
            <a:stretch>
              <a:fillRect/>
            </a:stretch>
          </xdr:blipFill>
          <xdr:spPr bwMode="auto">
            <a:xfrm>
              <a:off x="272242" y="48082030"/>
              <a:ext cx="7123487" cy="2600496"/>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7</xdr:col>
      <xdr:colOff>180975</xdr:colOff>
      <xdr:row>129</xdr:row>
      <xdr:rowOff>9525</xdr:rowOff>
    </xdr:from>
    <xdr:to>
      <xdr:col>7</xdr:col>
      <xdr:colOff>180975</xdr:colOff>
      <xdr:row>132</xdr:row>
      <xdr:rowOff>28575</xdr:rowOff>
    </xdr:to>
    <xdr:sp macro="" textlink="">
      <xdr:nvSpPr>
        <xdr:cNvPr id="41132" name="Line 10">
          <a:extLst>
            <a:ext uri="{FF2B5EF4-FFF2-40B4-BE49-F238E27FC236}">
              <a16:creationId xmlns:a16="http://schemas.microsoft.com/office/drawing/2014/main" id="{00000000-0008-0000-0000-0000ACA00000}"/>
            </a:ext>
          </a:extLst>
        </xdr:cNvPr>
        <xdr:cNvSpPr>
          <a:spLocks noChangeShapeType="1"/>
        </xdr:cNvSpPr>
      </xdr:nvSpPr>
      <xdr:spPr bwMode="auto">
        <a:xfrm flipH="1">
          <a:off x="2705100" y="24203025"/>
          <a:ext cx="0" cy="590550"/>
        </a:xfrm>
        <a:prstGeom prst="line">
          <a:avLst/>
        </a:prstGeom>
        <a:noFill/>
        <a:ln w="25400">
          <a:solidFill>
            <a:srgbClr val="FF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1323975</xdr:colOff>
      <xdr:row>128</xdr:row>
      <xdr:rowOff>114300</xdr:rowOff>
    </xdr:from>
    <xdr:to>
      <xdr:col>8</xdr:col>
      <xdr:colOff>1323975</xdr:colOff>
      <xdr:row>131</xdr:row>
      <xdr:rowOff>152400</xdr:rowOff>
    </xdr:to>
    <xdr:sp macro="" textlink="">
      <xdr:nvSpPr>
        <xdr:cNvPr id="41133" name="Line 11">
          <a:extLst>
            <a:ext uri="{FF2B5EF4-FFF2-40B4-BE49-F238E27FC236}">
              <a16:creationId xmlns:a16="http://schemas.microsoft.com/office/drawing/2014/main" id="{00000000-0008-0000-0000-0000ADA00000}"/>
            </a:ext>
          </a:extLst>
        </xdr:cNvPr>
        <xdr:cNvSpPr>
          <a:spLocks noChangeShapeType="1"/>
        </xdr:cNvSpPr>
      </xdr:nvSpPr>
      <xdr:spPr bwMode="auto">
        <a:xfrm>
          <a:off x="5372100" y="24117300"/>
          <a:ext cx="0" cy="609600"/>
        </a:xfrm>
        <a:prstGeom prst="line">
          <a:avLst/>
        </a:prstGeom>
        <a:noFill/>
        <a:ln w="25400">
          <a:solidFill>
            <a:srgbClr val="FF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8</xdr:col>
      <xdr:colOff>666750</xdr:colOff>
      <xdr:row>270</xdr:row>
      <xdr:rowOff>161925</xdr:rowOff>
    </xdr:from>
    <xdr:to>
      <xdr:col>9</xdr:col>
      <xdr:colOff>885825</xdr:colOff>
      <xdr:row>273</xdr:row>
      <xdr:rowOff>38101</xdr:rowOff>
    </xdr:to>
    <xdr:pic>
      <xdr:nvPicPr>
        <xdr:cNvPr id="41138" name="Picture 20" descr="無題6">
          <a:extLst>
            <a:ext uri="{FF2B5EF4-FFF2-40B4-BE49-F238E27FC236}">
              <a16:creationId xmlns:a16="http://schemas.microsoft.com/office/drawing/2014/main" id="{00000000-0008-0000-0000-0000B2A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714875" y="53120925"/>
          <a:ext cx="174307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161925</xdr:colOff>
      <xdr:row>270</xdr:row>
      <xdr:rowOff>123825</xdr:rowOff>
    </xdr:from>
    <xdr:to>
      <xdr:col>9</xdr:col>
      <xdr:colOff>695325</xdr:colOff>
      <xdr:row>273</xdr:row>
      <xdr:rowOff>66675</xdr:rowOff>
    </xdr:to>
    <xdr:sp macro="" textlink="">
      <xdr:nvSpPr>
        <xdr:cNvPr id="41139" name="Oval 21">
          <a:extLst>
            <a:ext uri="{FF2B5EF4-FFF2-40B4-BE49-F238E27FC236}">
              <a16:creationId xmlns:a16="http://schemas.microsoft.com/office/drawing/2014/main" id="{00000000-0008-0000-0000-0000B3A00000}"/>
            </a:ext>
          </a:extLst>
        </xdr:cNvPr>
        <xdr:cNvSpPr>
          <a:spLocks noChangeArrowheads="1"/>
        </xdr:cNvSpPr>
      </xdr:nvSpPr>
      <xdr:spPr bwMode="auto">
        <a:xfrm>
          <a:off x="5734050" y="53082825"/>
          <a:ext cx="533400" cy="514350"/>
        </a:xfrm>
        <a:prstGeom prst="ellipse">
          <a:avLst/>
        </a:prstGeom>
        <a:noFill/>
        <a:ln w="254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9525</xdr:colOff>
      <xdr:row>147</xdr:row>
      <xdr:rowOff>76200</xdr:rowOff>
    </xdr:from>
    <xdr:to>
      <xdr:col>3</xdr:col>
      <xdr:colOff>9525</xdr:colOff>
      <xdr:row>149</xdr:row>
      <xdr:rowOff>123825</xdr:rowOff>
    </xdr:to>
    <xdr:sp macro="" textlink="">
      <xdr:nvSpPr>
        <xdr:cNvPr id="41141" name="Line 33">
          <a:extLst>
            <a:ext uri="{FF2B5EF4-FFF2-40B4-BE49-F238E27FC236}">
              <a16:creationId xmlns:a16="http://schemas.microsoft.com/office/drawing/2014/main" id="{00000000-0008-0000-0000-0000B5A00000}"/>
            </a:ext>
          </a:extLst>
        </xdr:cNvPr>
        <xdr:cNvSpPr>
          <a:spLocks noChangeShapeType="1"/>
        </xdr:cNvSpPr>
      </xdr:nvSpPr>
      <xdr:spPr bwMode="auto">
        <a:xfrm>
          <a:off x="409575" y="27508200"/>
          <a:ext cx="219075" cy="428625"/>
        </a:xfrm>
        <a:prstGeom prst="line">
          <a:avLst/>
        </a:prstGeom>
        <a:noFill/>
        <a:ln w="38100">
          <a:solidFill>
            <a:srgbClr val="0000FF"/>
          </a:solidFill>
          <a:prstDash val="dash"/>
          <a:round/>
          <a:headEnd/>
          <a:tailEnd type="triangle" w="lg" len="lg"/>
        </a:ln>
        <a:effectLst>
          <a:outerShdw dist="35921" dir="2700000" algn="ctr" rotWithShape="0">
            <a:srgbClr val="000000"/>
          </a:outerShdw>
        </a:effectLst>
        <a:extLst>
          <a:ext uri="{909E8E84-426E-40DD-AFC4-6F175D3DCCD1}">
            <a14:hiddenFill xmlns:a14="http://schemas.microsoft.com/office/drawing/2010/main">
              <a:noFill/>
            </a14:hiddenFill>
          </a:ext>
        </a:extLst>
      </xdr:spPr>
    </xdr:sp>
    <xdr:clientData/>
  </xdr:twoCellAnchor>
  <xdr:twoCellAnchor>
    <xdr:from>
      <xdr:col>7</xdr:col>
      <xdr:colOff>1428750</xdr:colOff>
      <xdr:row>110</xdr:row>
      <xdr:rowOff>47625</xdr:rowOff>
    </xdr:from>
    <xdr:to>
      <xdr:col>7</xdr:col>
      <xdr:colOff>1438275</xdr:colOff>
      <xdr:row>113</xdr:row>
      <xdr:rowOff>161925</xdr:rowOff>
    </xdr:to>
    <xdr:sp macro="" textlink="">
      <xdr:nvSpPr>
        <xdr:cNvPr id="41150" name="Line 14">
          <a:extLst>
            <a:ext uri="{FF2B5EF4-FFF2-40B4-BE49-F238E27FC236}">
              <a16:creationId xmlns:a16="http://schemas.microsoft.com/office/drawing/2014/main" id="{00000000-0008-0000-0000-0000BEA00000}"/>
            </a:ext>
          </a:extLst>
        </xdr:cNvPr>
        <xdr:cNvSpPr>
          <a:spLocks noChangeShapeType="1"/>
        </xdr:cNvSpPr>
      </xdr:nvSpPr>
      <xdr:spPr bwMode="auto">
        <a:xfrm flipV="1">
          <a:off x="3952875" y="20431125"/>
          <a:ext cx="9525" cy="685800"/>
        </a:xfrm>
        <a:prstGeom prst="line">
          <a:avLst/>
        </a:prstGeom>
        <a:noFill/>
        <a:ln w="25400">
          <a:solidFill>
            <a:srgbClr val="FF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240195</xdr:colOff>
      <xdr:row>118</xdr:row>
      <xdr:rowOff>8040</xdr:rowOff>
    </xdr:from>
    <xdr:to>
      <xdr:col>12</xdr:col>
      <xdr:colOff>85725</xdr:colOff>
      <xdr:row>121</xdr:row>
      <xdr:rowOff>155087</xdr:rowOff>
    </xdr:to>
    <xdr:sp macro="" textlink="">
      <xdr:nvSpPr>
        <xdr:cNvPr id="41151" name="AutoShape 32">
          <a:extLst>
            <a:ext uri="{FF2B5EF4-FFF2-40B4-BE49-F238E27FC236}">
              <a16:creationId xmlns:a16="http://schemas.microsoft.com/office/drawing/2014/main" id="{00000000-0008-0000-0000-0000BFA00000}"/>
            </a:ext>
          </a:extLst>
        </xdr:cNvPr>
        <xdr:cNvSpPr>
          <a:spLocks noChangeArrowheads="1"/>
        </xdr:cNvSpPr>
      </xdr:nvSpPr>
      <xdr:spPr bwMode="auto">
        <a:xfrm>
          <a:off x="354495" y="22106040"/>
          <a:ext cx="7246455" cy="718547"/>
        </a:xfrm>
        <a:prstGeom prst="roundRect">
          <a:avLst>
            <a:gd name="adj" fmla="val 50000"/>
          </a:avLst>
        </a:prstGeom>
        <a:noFill/>
        <a:ln w="38100">
          <a:solidFill>
            <a:srgbClr val="0000FF"/>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258004</xdr:colOff>
      <xdr:row>119</xdr:row>
      <xdr:rowOff>170962</xdr:rowOff>
    </xdr:from>
    <xdr:to>
      <xdr:col>1</xdr:col>
      <xdr:colOff>258004</xdr:colOff>
      <xdr:row>145</xdr:row>
      <xdr:rowOff>161925</xdr:rowOff>
    </xdr:to>
    <xdr:sp macro="" textlink="">
      <xdr:nvSpPr>
        <xdr:cNvPr id="41152" name="Line 35">
          <a:extLst>
            <a:ext uri="{FF2B5EF4-FFF2-40B4-BE49-F238E27FC236}">
              <a16:creationId xmlns:a16="http://schemas.microsoft.com/office/drawing/2014/main" id="{00000000-0008-0000-0000-0000C0A00000}"/>
            </a:ext>
          </a:extLst>
        </xdr:cNvPr>
        <xdr:cNvSpPr>
          <a:spLocks noChangeShapeType="1"/>
        </xdr:cNvSpPr>
      </xdr:nvSpPr>
      <xdr:spPr bwMode="auto">
        <a:xfrm flipH="1">
          <a:off x="360581" y="22459462"/>
          <a:ext cx="0" cy="4943963"/>
        </a:xfrm>
        <a:prstGeom prst="line">
          <a:avLst/>
        </a:prstGeom>
        <a:noFill/>
        <a:ln w="38100">
          <a:solidFill>
            <a:srgbClr val="0000FF"/>
          </a:solidFill>
          <a:prstDash val="dash"/>
          <a:round/>
          <a:headEnd/>
          <a:tailEnd/>
        </a:ln>
        <a:effectLst>
          <a:outerShdw dist="35921" dir="2700000" algn="ctr" rotWithShape="0">
            <a:srgbClr val="000000"/>
          </a:outerShdw>
        </a:effectLst>
        <a:extLst>
          <a:ext uri="{909E8E84-426E-40DD-AFC4-6F175D3DCCD1}">
            <a14:hiddenFill xmlns:a14="http://schemas.microsoft.com/office/drawing/2010/main">
              <a:noFill/>
            </a14:hiddenFill>
          </a:ext>
        </a:extLst>
      </xdr:spPr>
    </xdr:sp>
    <xdr:clientData/>
  </xdr:twoCellAnchor>
  <xdr:twoCellAnchor>
    <xdr:from>
      <xdr:col>1</xdr:col>
      <xdr:colOff>256760</xdr:colOff>
      <xdr:row>120</xdr:row>
      <xdr:rowOff>4885</xdr:rowOff>
    </xdr:from>
    <xdr:to>
      <xdr:col>8</xdr:col>
      <xdr:colOff>504825</xdr:colOff>
      <xdr:row>128</xdr:row>
      <xdr:rowOff>114300</xdr:rowOff>
    </xdr:to>
    <xdr:sp macro="" textlink="">
      <xdr:nvSpPr>
        <xdr:cNvPr id="41156" name="Rectangle 8">
          <a:extLst>
            <a:ext uri="{FF2B5EF4-FFF2-40B4-BE49-F238E27FC236}">
              <a16:creationId xmlns:a16="http://schemas.microsoft.com/office/drawing/2014/main" id="{00000000-0008-0000-0000-0000C4A00000}"/>
            </a:ext>
          </a:extLst>
        </xdr:cNvPr>
        <xdr:cNvSpPr>
          <a:spLocks noChangeArrowheads="1"/>
        </xdr:cNvSpPr>
      </xdr:nvSpPr>
      <xdr:spPr bwMode="auto">
        <a:xfrm>
          <a:off x="371060" y="22483885"/>
          <a:ext cx="4181890" cy="1633415"/>
        </a:xfrm>
        <a:prstGeom prst="rect">
          <a:avLst/>
        </a:prstGeom>
        <a:noFill/>
        <a:ln w="25400">
          <a:solidFill>
            <a:srgbClr val="FF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152401</xdr:colOff>
      <xdr:row>132</xdr:row>
      <xdr:rowOff>19050</xdr:rowOff>
    </xdr:from>
    <xdr:to>
      <xdr:col>4</xdr:col>
      <xdr:colOff>28576</xdr:colOff>
      <xdr:row>132</xdr:row>
      <xdr:rowOff>142875</xdr:rowOff>
    </xdr:to>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552451" y="24593550"/>
          <a:ext cx="247650" cy="123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ja-JP" altLang="en-US"/>
        </a:p>
      </xdr:txBody>
    </xdr:sp>
    <xdr:clientData/>
  </xdr:twoCellAnchor>
  <xdr:twoCellAnchor>
    <xdr:from>
      <xdr:col>7</xdr:col>
      <xdr:colOff>180975</xdr:colOff>
      <xdr:row>129</xdr:row>
      <xdr:rowOff>9525</xdr:rowOff>
    </xdr:from>
    <xdr:to>
      <xdr:col>7</xdr:col>
      <xdr:colOff>180975</xdr:colOff>
      <xdr:row>132</xdr:row>
      <xdr:rowOff>28575</xdr:rowOff>
    </xdr:to>
    <xdr:sp macro="" textlink="">
      <xdr:nvSpPr>
        <xdr:cNvPr id="37" name="Line 10">
          <a:extLst>
            <a:ext uri="{FF2B5EF4-FFF2-40B4-BE49-F238E27FC236}">
              <a16:creationId xmlns:a16="http://schemas.microsoft.com/office/drawing/2014/main" id="{00000000-0008-0000-0000-000025000000}"/>
            </a:ext>
          </a:extLst>
        </xdr:cNvPr>
        <xdr:cNvSpPr>
          <a:spLocks noChangeShapeType="1"/>
        </xdr:cNvSpPr>
      </xdr:nvSpPr>
      <xdr:spPr bwMode="auto">
        <a:xfrm flipH="1">
          <a:off x="2705100" y="24203025"/>
          <a:ext cx="0" cy="590550"/>
        </a:xfrm>
        <a:prstGeom prst="line">
          <a:avLst/>
        </a:prstGeom>
        <a:noFill/>
        <a:ln w="25400">
          <a:solidFill>
            <a:srgbClr val="FF0000"/>
          </a:solidFill>
          <a:round/>
          <a:headEnd/>
          <a:tailEnd type="triangle" w="med" len="med"/>
        </a:ln>
      </xdr:spPr>
    </xdr:sp>
    <xdr:clientData/>
  </xdr:twoCellAnchor>
  <xdr:twoCellAnchor>
    <xdr:from>
      <xdr:col>8</xdr:col>
      <xdr:colOff>1323975</xdr:colOff>
      <xdr:row>128</xdr:row>
      <xdr:rowOff>123825</xdr:rowOff>
    </xdr:from>
    <xdr:to>
      <xdr:col>8</xdr:col>
      <xdr:colOff>1323975</xdr:colOff>
      <xdr:row>131</xdr:row>
      <xdr:rowOff>161925</xdr:rowOff>
    </xdr:to>
    <xdr:sp macro="" textlink="">
      <xdr:nvSpPr>
        <xdr:cNvPr id="38" name="Line 11">
          <a:extLst>
            <a:ext uri="{FF2B5EF4-FFF2-40B4-BE49-F238E27FC236}">
              <a16:creationId xmlns:a16="http://schemas.microsoft.com/office/drawing/2014/main" id="{00000000-0008-0000-0000-000026000000}"/>
            </a:ext>
          </a:extLst>
        </xdr:cNvPr>
        <xdr:cNvSpPr>
          <a:spLocks noChangeShapeType="1"/>
        </xdr:cNvSpPr>
      </xdr:nvSpPr>
      <xdr:spPr bwMode="auto">
        <a:xfrm>
          <a:off x="5372100" y="24126825"/>
          <a:ext cx="0" cy="609600"/>
        </a:xfrm>
        <a:prstGeom prst="line">
          <a:avLst/>
        </a:prstGeom>
        <a:noFill/>
        <a:ln w="25400">
          <a:solidFill>
            <a:srgbClr val="FF0000"/>
          </a:solidFill>
          <a:round/>
          <a:headEnd/>
          <a:tailEnd type="triangle" w="med" len="med"/>
        </a:ln>
      </xdr:spPr>
    </xdr:sp>
    <xdr:clientData/>
  </xdr:twoCellAnchor>
  <xdr:twoCellAnchor editAs="oneCell">
    <xdr:from>
      <xdr:col>8</xdr:col>
      <xdr:colOff>666750</xdr:colOff>
      <xdr:row>270</xdr:row>
      <xdr:rowOff>161925</xdr:rowOff>
    </xdr:from>
    <xdr:to>
      <xdr:col>9</xdr:col>
      <xdr:colOff>885825</xdr:colOff>
      <xdr:row>273</xdr:row>
      <xdr:rowOff>38101</xdr:rowOff>
    </xdr:to>
    <xdr:pic>
      <xdr:nvPicPr>
        <xdr:cNvPr id="43" name="Picture 20" descr="無題6">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4714875" y="53120925"/>
          <a:ext cx="1743075" cy="447675"/>
        </a:xfrm>
        <a:prstGeom prst="rect">
          <a:avLst/>
        </a:prstGeom>
        <a:noFill/>
        <a:ln w="9525">
          <a:noFill/>
          <a:miter lim="800000"/>
          <a:headEnd/>
          <a:tailEnd/>
        </a:ln>
      </xdr:spPr>
    </xdr:pic>
    <xdr:clientData/>
  </xdr:twoCellAnchor>
  <xdr:twoCellAnchor>
    <xdr:from>
      <xdr:col>9</xdr:col>
      <xdr:colOff>161925</xdr:colOff>
      <xdr:row>270</xdr:row>
      <xdr:rowOff>123825</xdr:rowOff>
    </xdr:from>
    <xdr:to>
      <xdr:col>9</xdr:col>
      <xdr:colOff>695325</xdr:colOff>
      <xdr:row>273</xdr:row>
      <xdr:rowOff>66675</xdr:rowOff>
    </xdr:to>
    <xdr:sp macro="" textlink="">
      <xdr:nvSpPr>
        <xdr:cNvPr id="44" name="Oval 21">
          <a:extLst>
            <a:ext uri="{FF2B5EF4-FFF2-40B4-BE49-F238E27FC236}">
              <a16:creationId xmlns:a16="http://schemas.microsoft.com/office/drawing/2014/main" id="{00000000-0008-0000-0000-00002C000000}"/>
            </a:ext>
          </a:extLst>
        </xdr:cNvPr>
        <xdr:cNvSpPr>
          <a:spLocks noChangeArrowheads="1"/>
        </xdr:cNvSpPr>
      </xdr:nvSpPr>
      <xdr:spPr bwMode="auto">
        <a:xfrm>
          <a:off x="5734050" y="53082825"/>
          <a:ext cx="533400" cy="514350"/>
        </a:xfrm>
        <a:prstGeom prst="ellipse">
          <a:avLst/>
        </a:prstGeom>
        <a:noFill/>
        <a:ln w="25400">
          <a:solidFill>
            <a:srgbClr val="FF0000"/>
          </a:solidFill>
          <a:round/>
          <a:headEnd/>
          <a:tailEnd/>
        </a:ln>
      </xdr:spPr>
    </xdr:sp>
    <xdr:clientData/>
  </xdr:twoCellAnchor>
  <xdr:twoCellAnchor>
    <xdr:from>
      <xdr:col>2</xdr:col>
      <xdr:colOff>9525</xdr:colOff>
      <xdr:row>147</xdr:row>
      <xdr:rowOff>76200</xdr:rowOff>
    </xdr:from>
    <xdr:to>
      <xdr:col>3</xdr:col>
      <xdr:colOff>9525</xdr:colOff>
      <xdr:row>149</xdr:row>
      <xdr:rowOff>123825</xdr:rowOff>
    </xdr:to>
    <xdr:sp macro="" textlink="">
      <xdr:nvSpPr>
        <xdr:cNvPr id="46" name="Line 33">
          <a:extLst>
            <a:ext uri="{FF2B5EF4-FFF2-40B4-BE49-F238E27FC236}">
              <a16:creationId xmlns:a16="http://schemas.microsoft.com/office/drawing/2014/main" id="{00000000-0008-0000-0000-00002E000000}"/>
            </a:ext>
          </a:extLst>
        </xdr:cNvPr>
        <xdr:cNvSpPr>
          <a:spLocks noChangeShapeType="1"/>
        </xdr:cNvSpPr>
      </xdr:nvSpPr>
      <xdr:spPr bwMode="auto">
        <a:xfrm>
          <a:off x="409575" y="27508200"/>
          <a:ext cx="219075" cy="428625"/>
        </a:xfrm>
        <a:prstGeom prst="line">
          <a:avLst/>
        </a:prstGeom>
        <a:noFill/>
        <a:ln w="38100">
          <a:solidFill>
            <a:srgbClr val="0000FF"/>
          </a:solidFill>
          <a:prstDash val="dash"/>
          <a:round/>
          <a:headEnd/>
          <a:tailEnd type="triangle" w="lg" len="lg"/>
        </a:ln>
        <a:effectLst>
          <a:outerShdw dist="35921" dir="2700000" algn="ctr" rotWithShape="0">
            <a:srgbClr val="000000"/>
          </a:outerShdw>
        </a:effectLst>
      </xdr:spPr>
    </xdr:sp>
    <xdr:clientData/>
  </xdr:twoCellAnchor>
  <xdr:twoCellAnchor>
    <xdr:from>
      <xdr:col>7</xdr:col>
      <xdr:colOff>1428750</xdr:colOff>
      <xdr:row>110</xdr:row>
      <xdr:rowOff>47625</xdr:rowOff>
    </xdr:from>
    <xdr:to>
      <xdr:col>7</xdr:col>
      <xdr:colOff>1438275</xdr:colOff>
      <xdr:row>113</xdr:row>
      <xdr:rowOff>161925</xdr:rowOff>
    </xdr:to>
    <xdr:sp macro="" textlink="">
      <xdr:nvSpPr>
        <xdr:cNvPr id="55" name="Line 14">
          <a:extLst>
            <a:ext uri="{FF2B5EF4-FFF2-40B4-BE49-F238E27FC236}">
              <a16:creationId xmlns:a16="http://schemas.microsoft.com/office/drawing/2014/main" id="{00000000-0008-0000-0000-000037000000}"/>
            </a:ext>
          </a:extLst>
        </xdr:cNvPr>
        <xdr:cNvSpPr>
          <a:spLocks noChangeShapeType="1"/>
        </xdr:cNvSpPr>
      </xdr:nvSpPr>
      <xdr:spPr bwMode="auto">
        <a:xfrm flipV="1">
          <a:off x="3952875" y="20431125"/>
          <a:ext cx="9525" cy="685800"/>
        </a:xfrm>
        <a:prstGeom prst="line">
          <a:avLst/>
        </a:prstGeom>
        <a:noFill/>
        <a:ln w="25400">
          <a:solidFill>
            <a:srgbClr val="FF0000"/>
          </a:solidFill>
          <a:round/>
          <a:headEnd/>
          <a:tailEnd type="triangle" w="med" len="med"/>
        </a:ln>
      </xdr:spPr>
    </xdr:sp>
    <xdr:clientData/>
  </xdr:twoCellAnchor>
  <xdr:twoCellAnchor>
    <xdr:from>
      <xdr:col>2</xdr:col>
      <xdr:colOff>152401</xdr:colOff>
      <xdr:row>132</xdr:row>
      <xdr:rowOff>19050</xdr:rowOff>
    </xdr:from>
    <xdr:to>
      <xdr:col>4</xdr:col>
      <xdr:colOff>28576</xdr:colOff>
      <xdr:row>132</xdr:row>
      <xdr:rowOff>142875</xdr:rowOff>
    </xdr:to>
    <xdr:sp macro="" textlink="">
      <xdr:nvSpPr>
        <xdr:cNvPr id="66" name="テキスト ボックス 65">
          <a:extLst>
            <a:ext uri="{FF2B5EF4-FFF2-40B4-BE49-F238E27FC236}">
              <a16:creationId xmlns:a16="http://schemas.microsoft.com/office/drawing/2014/main" id="{00000000-0008-0000-0000-000042000000}"/>
            </a:ext>
          </a:extLst>
        </xdr:cNvPr>
        <xdr:cNvSpPr txBox="1"/>
      </xdr:nvSpPr>
      <xdr:spPr>
        <a:xfrm>
          <a:off x="552451" y="24593550"/>
          <a:ext cx="247650" cy="123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ja-JP" altLang="en-US"/>
        </a:p>
      </xdr:txBody>
    </xdr:sp>
    <xdr:clientData/>
  </xdr:twoCellAnchor>
  <xdr:twoCellAnchor>
    <xdr:from>
      <xdr:col>7</xdr:col>
      <xdr:colOff>180975</xdr:colOff>
      <xdr:row>129</xdr:row>
      <xdr:rowOff>9525</xdr:rowOff>
    </xdr:from>
    <xdr:to>
      <xdr:col>7</xdr:col>
      <xdr:colOff>180975</xdr:colOff>
      <xdr:row>132</xdr:row>
      <xdr:rowOff>28575</xdr:rowOff>
    </xdr:to>
    <xdr:sp macro="" textlink="">
      <xdr:nvSpPr>
        <xdr:cNvPr id="71" name="Line 10">
          <a:extLst>
            <a:ext uri="{FF2B5EF4-FFF2-40B4-BE49-F238E27FC236}">
              <a16:creationId xmlns:a16="http://schemas.microsoft.com/office/drawing/2014/main" id="{00000000-0008-0000-0000-000047000000}"/>
            </a:ext>
          </a:extLst>
        </xdr:cNvPr>
        <xdr:cNvSpPr>
          <a:spLocks noChangeShapeType="1"/>
        </xdr:cNvSpPr>
      </xdr:nvSpPr>
      <xdr:spPr bwMode="auto">
        <a:xfrm flipH="1">
          <a:off x="2705100" y="24203025"/>
          <a:ext cx="0" cy="590550"/>
        </a:xfrm>
        <a:prstGeom prst="line">
          <a:avLst/>
        </a:prstGeom>
        <a:noFill/>
        <a:ln w="25400">
          <a:solidFill>
            <a:srgbClr val="FF0000"/>
          </a:solidFill>
          <a:round/>
          <a:headEnd/>
          <a:tailEnd type="triangle" w="med" len="med"/>
        </a:ln>
      </xdr:spPr>
    </xdr:sp>
    <xdr:clientData/>
  </xdr:twoCellAnchor>
  <xdr:twoCellAnchor>
    <xdr:from>
      <xdr:col>8</xdr:col>
      <xdr:colOff>1323975</xdr:colOff>
      <xdr:row>128</xdr:row>
      <xdr:rowOff>114300</xdr:rowOff>
    </xdr:from>
    <xdr:to>
      <xdr:col>8</xdr:col>
      <xdr:colOff>1323975</xdr:colOff>
      <xdr:row>131</xdr:row>
      <xdr:rowOff>152400</xdr:rowOff>
    </xdr:to>
    <xdr:sp macro="" textlink="">
      <xdr:nvSpPr>
        <xdr:cNvPr id="72" name="Line 11">
          <a:extLst>
            <a:ext uri="{FF2B5EF4-FFF2-40B4-BE49-F238E27FC236}">
              <a16:creationId xmlns:a16="http://schemas.microsoft.com/office/drawing/2014/main" id="{00000000-0008-0000-0000-000048000000}"/>
            </a:ext>
          </a:extLst>
        </xdr:cNvPr>
        <xdr:cNvSpPr>
          <a:spLocks noChangeShapeType="1"/>
        </xdr:cNvSpPr>
      </xdr:nvSpPr>
      <xdr:spPr bwMode="auto">
        <a:xfrm>
          <a:off x="5372100" y="24117300"/>
          <a:ext cx="0" cy="609600"/>
        </a:xfrm>
        <a:prstGeom prst="line">
          <a:avLst/>
        </a:prstGeom>
        <a:noFill/>
        <a:ln w="25400">
          <a:solidFill>
            <a:srgbClr val="FF0000"/>
          </a:solidFill>
          <a:round/>
          <a:headEnd/>
          <a:tailEnd type="triangle" w="med" len="med"/>
        </a:ln>
      </xdr:spPr>
    </xdr:sp>
    <xdr:clientData/>
  </xdr:twoCellAnchor>
  <xdr:twoCellAnchor editAs="oneCell">
    <xdr:from>
      <xdr:col>8</xdr:col>
      <xdr:colOff>666750</xdr:colOff>
      <xdr:row>270</xdr:row>
      <xdr:rowOff>161925</xdr:rowOff>
    </xdr:from>
    <xdr:to>
      <xdr:col>9</xdr:col>
      <xdr:colOff>885825</xdr:colOff>
      <xdr:row>273</xdr:row>
      <xdr:rowOff>38101</xdr:rowOff>
    </xdr:to>
    <xdr:pic>
      <xdr:nvPicPr>
        <xdr:cNvPr id="77" name="Picture 20" descr="無題6">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4714875" y="53120925"/>
          <a:ext cx="1743075" cy="447675"/>
        </a:xfrm>
        <a:prstGeom prst="rect">
          <a:avLst/>
        </a:prstGeom>
        <a:noFill/>
        <a:ln w="9525">
          <a:noFill/>
          <a:miter lim="800000"/>
          <a:headEnd/>
          <a:tailEnd/>
        </a:ln>
      </xdr:spPr>
    </xdr:pic>
    <xdr:clientData/>
  </xdr:twoCellAnchor>
  <xdr:twoCellAnchor>
    <xdr:from>
      <xdr:col>9</xdr:col>
      <xdr:colOff>161925</xdr:colOff>
      <xdr:row>270</xdr:row>
      <xdr:rowOff>123825</xdr:rowOff>
    </xdr:from>
    <xdr:to>
      <xdr:col>9</xdr:col>
      <xdr:colOff>695325</xdr:colOff>
      <xdr:row>273</xdr:row>
      <xdr:rowOff>66675</xdr:rowOff>
    </xdr:to>
    <xdr:sp macro="" textlink="">
      <xdr:nvSpPr>
        <xdr:cNvPr id="78" name="Oval 21">
          <a:extLst>
            <a:ext uri="{FF2B5EF4-FFF2-40B4-BE49-F238E27FC236}">
              <a16:creationId xmlns:a16="http://schemas.microsoft.com/office/drawing/2014/main" id="{00000000-0008-0000-0000-00004E000000}"/>
            </a:ext>
          </a:extLst>
        </xdr:cNvPr>
        <xdr:cNvSpPr>
          <a:spLocks noChangeArrowheads="1"/>
        </xdr:cNvSpPr>
      </xdr:nvSpPr>
      <xdr:spPr bwMode="auto">
        <a:xfrm>
          <a:off x="5734050" y="53082825"/>
          <a:ext cx="533400" cy="514350"/>
        </a:xfrm>
        <a:prstGeom prst="ellipse">
          <a:avLst/>
        </a:prstGeom>
        <a:noFill/>
        <a:ln w="25400">
          <a:solidFill>
            <a:srgbClr val="FF0000"/>
          </a:solidFill>
          <a:round/>
          <a:headEnd/>
          <a:tailEnd/>
        </a:ln>
      </xdr:spPr>
    </xdr:sp>
    <xdr:clientData/>
  </xdr:twoCellAnchor>
  <xdr:twoCellAnchor>
    <xdr:from>
      <xdr:col>2</xdr:col>
      <xdr:colOff>9525</xdr:colOff>
      <xdr:row>147</xdr:row>
      <xdr:rowOff>76200</xdr:rowOff>
    </xdr:from>
    <xdr:to>
      <xdr:col>3</xdr:col>
      <xdr:colOff>9525</xdr:colOff>
      <xdr:row>149</xdr:row>
      <xdr:rowOff>123825</xdr:rowOff>
    </xdr:to>
    <xdr:sp macro="" textlink="">
      <xdr:nvSpPr>
        <xdr:cNvPr id="80" name="Line 33">
          <a:extLst>
            <a:ext uri="{FF2B5EF4-FFF2-40B4-BE49-F238E27FC236}">
              <a16:creationId xmlns:a16="http://schemas.microsoft.com/office/drawing/2014/main" id="{00000000-0008-0000-0000-000050000000}"/>
            </a:ext>
          </a:extLst>
        </xdr:cNvPr>
        <xdr:cNvSpPr>
          <a:spLocks noChangeShapeType="1"/>
        </xdr:cNvSpPr>
      </xdr:nvSpPr>
      <xdr:spPr bwMode="auto">
        <a:xfrm>
          <a:off x="409575" y="27508200"/>
          <a:ext cx="219075" cy="428625"/>
        </a:xfrm>
        <a:prstGeom prst="line">
          <a:avLst/>
        </a:prstGeom>
        <a:noFill/>
        <a:ln w="38100">
          <a:solidFill>
            <a:srgbClr val="0000FF"/>
          </a:solidFill>
          <a:prstDash val="dash"/>
          <a:round/>
          <a:headEnd/>
          <a:tailEnd type="triangle" w="lg" len="lg"/>
        </a:ln>
        <a:effectLst>
          <a:outerShdw dist="35921" dir="2700000" algn="ctr" rotWithShape="0">
            <a:srgbClr val="000000"/>
          </a:outerShdw>
        </a:effectLst>
      </xdr:spPr>
    </xdr:sp>
    <xdr:clientData/>
  </xdr:twoCellAnchor>
  <xdr:twoCellAnchor>
    <xdr:from>
      <xdr:col>7</xdr:col>
      <xdr:colOff>1428750</xdr:colOff>
      <xdr:row>110</xdr:row>
      <xdr:rowOff>47625</xdr:rowOff>
    </xdr:from>
    <xdr:to>
      <xdr:col>7</xdr:col>
      <xdr:colOff>1438275</xdr:colOff>
      <xdr:row>113</xdr:row>
      <xdr:rowOff>161925</xdr:rowOff>
    </xdr:to>
    <xdr:sp macro="" textlink="">
      <xdr:nvSpPr>
        <xdr:cNvPr id="89" name="Line 14">
          <a:extLst>
            <a:ext uri="{FF2B5EF4-FFF2-40B4-BE49-F238E27FC236}">
              <a16:creationId xmlns:a16="http://schemas.microsoft.com/office/drawing/2014/main" id="{00000000-0008-0000-0000-000059000000}"/>
            </a:ext>
          </a:extLst>
        </xdr:cNvPr>
        <xdr:cNvSpPr>
          <a:spLocks noChangeShapeType="1"/>
        </xdr:cNvSpPr>
      </xdr:nvSpPr>
      <xdr:spPr bwMode="auto">
        <a:xfrm flipV="1">
          <a:off x="3952875" y="20431125"/>
          <a:ext cx="9525" cy="685800"/>
        </a:xfrm>
        <a:prstGeom prst="line">
          <a:avLst/>
        </a:prstGeom>
        <a:noFill/>
        <a:ln w="25400">
          <a:solidFill>
            <a:srgbClr val="FF0000"/>
          </a:solidFill>
          <a:round/>
          <a:headEnd/>
          <a:tailEnd type="triangle" w="med" len="med"/>
        </a:ln>
      </xdr:spPr>
    </xdr:sp>
    <xdr:clientData/>
  </xdr:twoCellAnchor>
  <xdr:twoCellAnchor>
    <xdr:from>
      <xdr:col>2</xdr:col>
      <xdr:colOff>152401</xdr:colOff>
      <xdr:row>132</xdr:row>
      <xdr:rowOff>19050</xdr:rowOff>
    </xdr:from>
    <xdr:to>
      <xdr:col>4</xdr:col>
      <xdr:colOff>28576</xdr:colOff>
      <xdr:row>132</xdr:row>
      <xdr:rowOff>142875</xdr:rowOff>
    </xdr:to>
    <xdr:sp macro="" textlink="">
      <xdr:nvSpPr>
        <xdr:cNvPr id="100" name="テキスト ボックス 99">
          <a:extLst>
            <a:ext uri="{FF2B5EF4-FFF2-40B4-BE49-F238E27FC236}">
              <a16:creationId xmlns:a16="http://schemas.microsoft.com/office/drawing/2014/main" id="{00000000-0008-0000-0000-000064000000}"/>
            </a:ext>
          </a:extLst>
        </xdr:cNvPr>
        <xdr:cNvSpPr txBox="1"/>
      </xdr:nvSpPr>
      <xdr:spPr>
        <a:xfrm>
          <a:off x="552451" y="24593550"/>
          <a:ext cx="247650" cy="123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ja-JP" altLang="en-US"/>
        </a:p>
      </xdr:txBody>
    </xdr:sp>
    <xdr:clientData/>
  </xdr:twoCellAnchor>
  <xdr:twoCellAnchor>
    <xdr:from>
      <xdr:col>7</xdr:col>
      <xdr:colOff>180975</xdr:colOff>
      <xdr:row>129</xdr:row>
      <xdr:rowOff>9525</xdr:rowOff>
    </xdr:from>
    <xdr:to>
      <xdr:col>7</xdr:col>
      <xdr:colOff>180975</xdr:colOff>
      <xdr:row>132</xdr:row>
      <xdr:rowOff>28575</xdr:rowOff>
    </xdr:to>
    <xdr:sp macro="" textlink="">
      <xdr:nvSpPr>
        <xdr:cNvPr id="105" name="Line 10">
          <a:extLst>
            <a:ext uri="{FF2B5EF4-FFF2-40B4-BE49-F238E27FC236}">
              <a16:creationId xmlns:a16="http://schemas.microsoft.com/office/drawing/2014/main" id="{00000000-0008-0000-0000-000069000000}"/>
            </a:ext>
          </a:extLst>
        </xdr:cNvPr>
        <xdr:cNvSpPr>
          <a:spLocks noChangeShapeType="1"/>
        </xdr:cNvSpPr>
      </xdr:nvSpPr>
      <xdr:spPr bwMode="auto">
        <a:xfrm flipH="1">
          <a:off x="2705100" y="24203025"/>
          <a:ext cx="0" cy="590550"/>
        </a:xfrm>
        <a:prstGeom prst="line">
          <a:avLst/>
        </a:prstGeom>
        <a:noFill/>
        <a:ln w="25400">
          <a:solidFill>
            <a:srgbClr val="FF0000"/>
          </a:solidFill>
          <a:round/>
          <a:headEnd/>
          <a:tailEnd type="triangle" w="med" len="med"/>
        </a:ln>
      </xdr:spPr>
    </xdr:sp>
    <xdr:clientData/>
  </xdr:twoCellAnchor>
  <xdr:twoCellAnchor>
    <xdr:from>
      <xdr:col>8</xdr:col>
      <xdr:colOff>1323975</xdr:colOff>
      <xdr:row>128</xdr:row>
      <xdr:rowOff>123825</xdr:rowOff>
    </xdr:from>
    <xdr:to>
      <xdr:col>8</xdr:col>
      <xdr:colOff>1323975</xdr:colOff>
      <xdr:row>131</xdr:row>
      <xdr:rowOff>161925</xdr:rowOff>
    </xdr:to>
    <xdr:sp macro="" textlink="">
      <xdr:nvSpPr>
        <xdr:cNvPr id="106" name="Line 11">
          <a:extLst>
            <a:ext uri="{FF2B5EF4-FFF2-40B4-BE49-F238E27FC236}">
              <a16:creationId xmlns:a16="http://schemas.microsoft.com/office/drawing/2014/main" id="{00000000-0008-0000-0000-00006A000000}"/>
            </a:ext>
          </a:extLst>
        </xdr:cNvPr>
        <xdr:cNvSpPr>
          <a:spLocks noChangeShapeType="1"/>
        </xdr:cNvSpPr>
      </xdr:nvSpPr>
      <xdr:spPr bwMode="auto">
        <a:xfrm>
          <a:off x="5372100" y="24126825"/>
          <a:ext cx="0" cy="609600"/>
        </a:xfrm>
        <a:prstGeom prst="line">
          <a:avLst/>
        </a:prstGeom>
        <a:noFill/>
        <a:ln w="25400">
          <a:solidFill>
            <a:srgbClr val="FF0000"/>
          </a:solidFill>
          <a:round/>
          <a:headEnd/>
          <a:tailEnd type="triangle" w="med" len="med"/>
        </a:ln>
      </xdr:spPr>
    </xdr:sp>
    <xdr:clientData/>
  </xdr:twoCellAnchor>
  <xdr:twoCellAnchor editAs="oneCell">
    <xdr:from>
      <xdr:col>8</xdr:col>
      <xdr:colOff>666750</xdr:colOff>
      <xdr:row>270</xdr:row>
      <xdr:rowOff>161925</xdr:rowOff>
    </xdr:from>
    <xdr:to>
      <xdr:col>9</xdr:col>
      <xdr:colOff>885825</xdr:colOff>
      <xdr:row>273</xdr:row>
      <xdr:rowOff>38101</xdr:rowOff>
    </xdr:to>
    <xdr:pic>
      <xdr:nvPicPr>
        <xdr:cNvPr id="111" name="Picture 20" descr="無題6">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4714875" y="53120925"/>
          <a:ext cx="1743075" cy="447675"/>
        </a:xfrm>
        <a:prstGeom prst="rect">
          <a:avLst/>
        </a:prstGeom>
        <a:noFill/>
        <a:ln w="9525">
          <a:noFill/>
          <a:miter lim="800000"/>
          <a:headEnd/>
          <a:tailEnd/>
        </a:ln>
      </xdr:spPr>
    </xdr:pic>
    <xdr:clientData/>
  </xdr:twoCellAnchor>
  <xdr:twoCellAnchor>
    <xdr:from>
      <xdr:col>9</xdr:col>
      <xdr:colOff>161925</xdr:colOff>
      <xdr:row>270</xdr:row>
      <xdr:rowOff>123825</xdr:rowOff>
    </xdr:from>
    <xdr:to>
      <xdr:col>9</xdr:col>
      <xdr:colOff>695325</xdr:colOff>
      <xdr:row>273</xdr:row>
      <xdr:rowOff>66675</xdr:rowOff>
    </xdr:to>
    <xdr:sp macro="" textlink="">
      <xdr:nvSpPr>
        <xdr:cNvPr id="112" name="Oval 21">
          <a:extLst>
            <a:ext uri="{FF2B5EF4-FFF2-40B4-BE49-F238E27FC236}">
              <a16:creationId xmlns:a16="http://schemas.microsoft.com/office/drawing/2014/main" id="{00000000-0008-0000-0000-000070000000}"/>
            </a:ext>
          </a:extLst>
        </xdr:cNvPr>
        <xdr:cNvSpPr>
          <a:spLocks noChangeArrowheads="1"/>
        </xdr:cNvSpPr>
      </xdr:nvSpPr>
      <xdr:spPr bwMode="auto">
        <a:xfrm>
          <a:off x="5734050" y="53082825"/>
          <a:ext cx="533400" cy="514350"/>
        </a:xfrm>
        <a:prstGeom prst="ellipse">
          <a:avLst/>
        </a:prstGeom>
        <a:noFill/>
        <a:ln w="25400">
          <a:solidFill>
            <a:srgbClr val="FF0000"/>
          </a:solidFill>
          <a:round/>
          <a:headEnd/>
          <a:tailEnd/>
        </a:ln>
      </xdr:spPr>
    </xdr:sp>
    <xdr:clientData/>
  </xdr:twoCellAnchor>
  <xdr:twoCellAnchor>
    <xdr:from>
      <xdr:col>2</xdr:col>
      <xdr:colOff>9525</xdr:colOff>
      <xdr:row>147</xdr:row>
      <xdr:rowOff>76200</xdr:rowOff>
    </xdr:from>
    <xdr:to>
      <xdr:col>3</xdr:col>
      <xdr:colOff>9525</xdr:colOff>
      <xdr:row>149</xdr:row>
      <xdr:rowOff>123825</xdr:rowOff>
    </xdr:to>
    <xdr:sp macro="" textlink="">
      <xdr:nvSpPr>
        <xdr:cNvPr id="114" name="Line 33">
          <a:extLst>
            <a:ext uri="{FF2B5EF4-FFF2-40B4-BE49-F238E27FC236}">
              <a16:creationId xmlns:a16="http://schemas.microsoft.com/office/drawing/2014/main" id="{00000000-0008-0000-0000-000072000000}"/>
            </a:ext>
          </a:extLst>
        </xdr:cNvPr>
        <xdr:cNvSpPr>
          <a:spLocks noChangeShapeType="1"/>
        </xdr:cNvSpPr>
      </xdr:nvSpPr>
      <xdr:spPr bwMode="auto">
        <a:xfrm>
          <a:off x="409575" y="27508200"/>
          <a:ext cx="219075" cy="428625"/>
        </a:xfrm>
        <a:prstGeom prst="line">
          <a:avLst/>
        </a:prstGeom>
        <a:noFill/>
        <a:ln w="38100">
          <a:solidFill>
            <a:srgbClr val="0000FF"/>
          </a:solidFill>
          <a:prstDash val="dash"/>
          <a:round/>
          <a:headEnd/>
          <a:tailEnd type="triangle" w="lg" len="lg"/>
        </a:ln>
        <a:effectLst>
          <a:outerShdw dist="35921" dir="2700000" algn="ctr" rotWithShape="0">
            <a:srgbClr val="000000"/>
          </a:outerShdw>
        </a:effectLst>
      </xdr:spPr>
      <xdr:txBody>
        <a:bodyPr/>
        <a:lstStyle/>
        <a:p>
          <a:endParaRPr lang="ja-JP" altLang="en-US"/>
        </a:p>
      </xdr:txBody>
    </xdr:sp>
    <xdr:clientData/>
  </xdr:twoCellAnchor>
  <xdr:twoCellAnchor>
    <xdr:from>
      <xdr:col>7</xdr:col>
      <xdr:colOff>1428750</xdr:colOff>
      <xdr:row>110</xdr:row>
      <xdr:rowOff>47625</xdr:rowOff>
    </xdr:from>
    <xdr:to>
      <xdr:col>7</xdr:col>
      <xdr:colOff>1438275</xdr:colOff>
      <xdr:row>113</xdr:row>
      <xdr:rowOff>161925</xdr:rowOff>
    </xdr:to>
    <xdr:sp macro="" textlink="">
      <xdr:nvSpPr>
        <xdr:cNvPr id="123" name="Line 14">
          <a:extLst>
            <a:ext uri="{FF2B5EF4-FFF2-40B4-BE49-F238E27FC236}">
              <a16:creationId xmlns:a16="http://schemas.microsoft.com/office/drawing/2014/main" id="{00000000-0008-0000-0000-00007B000000}"/>
            </a:ext>
          </a:extLst>
        </xdr:cNvPr>
        <xdr:cNvSpPr>
          <a:spLocks noChangeShapeType="1"/>
        </xdr:cNvSpPr>
      </xdr:nvSpPr>
      <xdr:spPr bwMode="auto">
        <a:xfrm flipV="1">
          <a:off x="3952875" y="20431125"/>
          <a:ext cx="9525" cy="685800"/>
        </a:xfrm>
        <a:prstGeom prst="line">
          <a:avLst/>
        </a:prstGeom>
        <a:noFill/>
        <a:ln w="25400">
          <a:solidFill>
            <a:srgbClr val="FF0000"/>
          </a:solidFill>
          <a:round/>
          <a:headEnd/>
          <a:tailEnd type="triangle" w="med" len="med"/>
        </a:ln>
      </xdr:spPr>
    </xdr:sp>
    <xdr:clientData/>
  </xdr:twoCellAnchor>
  <xdr:twoCellAnchor>
    <xdr:from>
      <xdr:col>2</xdr:col>
      <xdr:colOff>152401</xdr:colOff>
      <xdr:row>132</xdr:row>
      <xdr:rowOff>19050</xdr:rowOff>
    </xdr:from>
    <xdr:to>
      <xdr:col>4</xdr:col>
      <xdr:colOff>28576</xdr:colOff>
      <xdr:row>132</xdr:row>
      <xdr:rowOff>142875</xdr:rowOff>
    </xdr:to>
    <xdr:sp macro="" textlink="">
      <xdr:nvSpPr>
        <xdr:cNvPr id="134" name="テキスト ボックス 133">
          <a:extLst>
            <a:ext uri="{FF2B5EF4-FFF2-40B4-BE49-F238E27FC236}">
              <a16:creationId xmlns:a16="http://schemas.microsoft.com/office/drawing/2014/main" id="{00000000-0008-0000-0000-000086000000}"/>
            </a:ext>
          </a:extLst>
        </xdr:cNvPr>
        <xdr:cNvSpPr txBox="1"/>
      </xdr:nvSpPr>
      <xdr:spPr>
        <a:xfrm>
          <a:off x="552451" y="24593550"/>
          <a:ext cx="247650" cy="123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ja-JP" altLang="en-US"/>
        </a:p>
      </xdr:txBody>
    </xdr:sp>
    <xdr:clientData/>
  </xdr:twoCellAnchor>
  <xdr:twoCellAnchor>
    <xdr:from>
      <xdr:col>7</xdr:col>
      <xdr:colOff>180975</xdr:colOff>
      <xdr:row>128</xdr:row>
      <xdr:rowOff>136037</xdr:rowOff>
    </xdr:from>
    <xdr:to>
      <xdr:col>7</xdr:col>
      <xdr:colOff>180975</xdr:colOff>
      <xdr:row>132</xdr:row>
      <xdr:rowOff>28575</xdr:rowOff>
    </xdr:to>
    <xdr:sp macro="" textlink="">
      <xdr:nvSpPr>
        <xdr:cNvPr id="139" name="Line 10">
          <a:extLst>
            <a:ext uri="{FF2B5EF4-FFF2-40B4-BE49-F238E27FC236}">
              <a16:creationId xmlns:a16="http://schemas.microsoft.com/office/drawing/2014/main" id="{00000000-0008-0000-0000-00008B000000}"/>
            </a:ext>
          </a:extLst>
        </xdr:cNvPr>
        <xdr:cNvSpPr>
          <a:spLocks noChangeShapeType="1"/>
        </xdr:cNvSpPr>
      </xdr:nvSpPr>
      <xdr:spPr bwMode="auto">
        <a:xfrm flipH="1">
          <a:off x="2705100" y="24139037"/>
          <a:ext cx="0" cy="654538"/>
        </a:xfrm>
        <a:prstGeom prst="line">
          <a:avLst/>
        </a:prstGeom>
        <a:noFill/>
        <a:ln w="25400">
          <a:solidFill>
            <a:srgbClr val="FF0000"/>
          </a:solidFill>
          <a:round/>
          <a:headEnd/>
          <a:tailEnd type="triangle" w="med" len="med"/>
        </a:ln>
      </xdr:spPr>
    </xdr:sp>
    <xdr:clientData/>
  </xdr:twoCellAnchor>
  <xdr:twoCellAnchor>
    <xdr:from>
      <xdr:col>8</xdr:col>
      <xdr:colOff>1323975</xdr:colOff>
      <xdr:row>128</xdr:row>
      <xdr:rowOff>113701</xdr:rowOff>
    </xdr:from>
    <xdr:to>
      <xdr:col>8</xdr:col>
      <xdr:colOff>1323975</xdr:colOff>
      <xdr:row>131</xdr:row>
      <xdr:rowOff>150557</xdr:rowOff>
    </xdr:to>
    <xdr:sp macro="" textlink="">
      <xdr:nvSpPr>
        <xdr:cNvPr id="140" name="Line 11">
          <a:extLst>
            <a:ext uri="{FF2B5EF4-FFF2-40B4-BE49-F238E27FC236}">
              <a16:creationId xmlns:a16="http://schemas.microsoft.com/office/drawing/2014/main" id="{00000000-0008-0000-0000-00008C000000}"/>
            </a:ext>
          </a:extLst>
        </xdr:cNvPr>
        <xdr:cNvSpPr>
          <a:spLocks noChangeShapeType="1"/>
        </xdr:cNvSpPr>
      </xdr:nvSpPr>
      <xdr:spPr bwMode="auto">
        <a:xfrm>
          <a:off x="5372100" y="24116701"/>
          <a:ext cx="0" cy="608356"/>
        </a:xfrm>
        <a:prstGeom prst="line">
          <a:avLst/>
        </a:prstGeom>
        <a:noFill/>
        <a:ln w="25400">
          <a:solidFill>
            <a:srgbClr val="FF0000"/>
          </a:solidFill>
          <a:round/>
          <a:headEnd/>
          <a:tailEnd type="triangle" w="med" len="med"/>
        </a:ln>
      </xdr:spPr>
    </xdr:sp>
    <xdr:clientData/>
  </xdr:twoCellAnchor>
  <xdr:twoCellAnchor editAs="oneCell">
    <xdr:from>
      <xdr:col>8</xdr:col>
      <xdr:colOff>695325</xdr:colOff>
      <xdr:row>365</xdr:row>
      <xdr:rowOff>1465</xdr:rowOff>
    </xdr:from>
    <xdr:to>
      <xdr:col>10</xdr:col>
      <xdr:colOff>447675</xdr:colOff>
      <xdr:row>373</xdr:row>
      <xdr:rowOff>172915</xdr:rowOff>
    </xdr:to>
    <xdr:pic>
      <xdr:nvPicPr>
        <xdr:cNvPr id="144" name="Picture 19" descr="無題5-3">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4743450" y="73153465"/>
          <a:ext cx="2419350" cy="1695450"/>
        </a:xfrm>
        <a:prstGeom prst="rect">
          <a:avLst/>
        </a:prstGeom>
        <a:noFill/>
        <a:ln w="9525">
          <a:noFill/>
          <a:miter lim="800000"/>
          <a:headEnd/>
          <a:tailEnd/>
        </a:ln>
      </xdr:spPr>
    </xdr:pic>
    <xdr:clientData/>
  </xdr:twoCellAnchor>
  <xdr:twoCellAnchor editAs="oneCell">
    <xdr:from>
      <xdr:col>8</xdr:col>
      <xdr:colOff>666750</xdr:colOff>
      <xdr:row>270</xdr:row>
      <xdr:rowOff>161925</xdr:rowOff>
    </xdr:from>
    <xdr:to>
      <xdr:col>9</xdr:col>
      <xdr:colOff>885825</xdr:colOff>
      <xdr:row>273</xdr:row>
      <xdr:rowOff>38101</xdr:rowOff>
    </xdr:to>
    <xdr:pic>
      <xdr:nvPicPr>
        <xdr:cNvPr id="145" name="Picture 20" descr="無題6">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4714875" y="53120925"/>
          <a:ext cx="1743075" cy="447675"/>
        </a:xfrm>
        <a:prstGeom prst="rect">
          <a:avLst/>
        </a:prstGeom>
        <a:noFill/>
        <a:ln w="9525">
          <a:noFill/>
          <a:miter lim="800000"/>
          <a:headEnd/>
          <a:tailEnd/>
        </a:ln>
      </xdr:spPr>
    </xdr:pic>
    <xdr:clientData/>
  </xdr:twoCellAnchor>
  <xdr:twoCellAnchor>
    <xdr:from>
      <xdr:col>9</xdr:col>
      <xdr:colOff>161925</xdr:colOff>
      <xdr:row>270</xdr:row>
      <xdr:rowOff>123825</xdr:rowOff>
    </xdr:from>
    <xdr:to>
      <xdr:col>9</xdr:col>
      <xdr:colOff>695325</xdr:colOff>
      <xdr:row>273</xdr:row>
      <xdr:rowOff>66675</xdr:rowOff>
    </xdr:to>
    <xdr:sp macro="" textlink="">
      <xdr:nvSpPr>
        <xdr:cNvPr id="146" name="Oval 21">
          <a:extLst>
            <a:ext uri="{FF2B5EF4-FFF2-40B4-BE49-F238E27FC236}">
              <a16:creationId xmlns:a16="http://schemas.microsoft.com/office/drawing/2014/main" id="{00000000-0008-0000-0000-000092000000}"/>
            </a:ext>
          </a:extLst>
        </xdr:cNvPr>
        <xdr:cNvSpPr>
          <a:spLocks noChangeArrowheads="1"/>
        </xdr:cNvSpPr>
      </xdr:nvSpPr>
      <xdr:spPr bwMode="auto">
        <a:xfrm>
          <a:off x="5734050" y="53082825"/>
          <a:ext cx="533400" cy="514350"/>
        </a:xfrm>
        <a:prstGeom prst="ellipse">
          <a:avLst/>
        </a:prstGeom>
        <a:noFill/>
        <a:ln w="25400">
          <a:solidFill>
            <a:srgbClr val="FF0000"/>
          </a:solidFill>
          <a:round/>
          <a:headEnd/>
          <a:tailEnd/>
        </a:ln>
      </xdr:spPr>
    </xdr:sp>
    <xdr:clientData/>
  </xdr:twoCellAnchor>
  <xdr:twoCellAnchor>
    <xdr:from>
      <xdr:col>2</xdr:col>
      <xdr:colOff>9525</xdr:colOff>
      <xdr:row>147</xdr:row>
      <xdr:rowOff>76200</xdr:rowOff>
    </xdr:from>
    <xdr:to>
      <xdr:col>3</xdr:col>
      <xdr:colOff>9525</xdr:colOff>
      <xdr:row>149</xdr:row>
      <xdr:rowOff>123825</xdr:rowOff>
    </xdr:to>
    <xdr:sp macro="" textlink="">
      <xdr:nvSpPr>
        <xdr:cNvPr id="148" name="Line 33">
          <a:extLst>
            <a:ext uri="{FF2B5EF4-FFF2-40B4-BE49-F238E27FC236}">
              <a16:creationId xmlns:a16="http://schemas.microsoft.com/office/drawing/2014/main" id="{00000000-0008-0000-0000-000094000000}"/>
            </a:ext>
          </a:extLst>
        </xdr:cNvPr>
        <xdr:cNvSpPr>
          <a:spLocks noChangeShapeType="1"/>
        </xdr:cNvSpPr>
      </xdr:nvSpPr>
      <xdr:spPr bwMode="auto">
        <a:xfrm>
          <a:off x="409575" y="27508200"/>
          <a:ext cx="219075" cy="428625"/>
        </a:xfrm>
        <a:prstGeom prst="line">
          <a:avLst/>
        </a:prstGeom>
        <a:noFill/>
        <a:ln w="38100">
          <a:solidFill>
            <a:srgbClr val="0000FF"/>
          </a:solidFill>
          <a:prstDash val="dash"/>
          <a:round/>
          <a:headEnd/>
          <a:tailEnd type="triangle" w="lg" len="lg"/>
        </a:ln>
        <a:effectLst>
          <a:outerShdw dist="35921" dir="2700000" algn="ctr" rotWithShape="0">
            <a:srgbClr val="000000"/>
          </a:outerShdw>
        </a:effectLst>
      </xdr:spPr>
      <xdr:txBody>
        <a:bodyPr/>
        <a:lstStyle/>
        <a:p>
          <a:endParaRPr lang="ja-JP" altLang="en-US"/>
        </a:p>
      </xdr:txBody>
    </xdr:sp>
    <xdr:clientData/>
  </xdr:twoCellAnchor>
  <xdr:twoCellAnchor>
    <xdr:from>
      <xdr:col>1</xdr:col>
      <xdr:colOff>249115</xdr:colOff>
      <xdr:row>113</xdr:row>
      <xdr:rowOff>171451</xdr:rowOff>
    </xdr:from>
    <xdr:to>
      <xdr:col>12</xdr:col>
      <xdr:colOff>112346</xdr:colOff>
      <xdr:row>116</xdr:row>
      <xdr:rowOff>29309</xdr:rowOff>
    </xdr:to>
    <xdr:sp macro="" textlink="">
      <xdr:nvSpPr>
        <xdr:cNvPr id="156" name="Rectangle 12">
          <a:extLst>
            <a:ext uri="{FF2B5EF4-FFF2-40B4-BE49-F238E27FC236}">
              <a16:creationId xmlns:a16="http://schemas.microsoft.com/office/drawing/2014/main" id="{00000000-0008-0000-0000-00009C000000}"/>
            </a:ext>
          </a:extLst>
        </xdr:cNvPr>
        <xdr:cNvSpPr>
          <a:spLocks noChangeArrowheads="1"/>
        </xdr:cNvSpPr>
      </xdr:nvSpPr>
      <xdr:spPr bwMode="auto">
        <a:xfrm>
          <a:off x="351692" y="21316951"/>
          <a:ext cx="6652846" cy="429358"/>
        </a:xfrm>
        <a:prstGeom prst="rect">
          <a:avLst/>
        </a:prstGeom>
        <a:noFill/>
        <a:ln w="25400">
          <a:solidFill>
            <a:srgbClr val="FF0000"/>
          </a:solidFill>
          <a:miter lim="800000"/>
          <a:headEnd/>
          <a:tailEnd/>
        </a:ln>
      </xdr:spPr>
    </xdr:sp>
    <xdr:clientData/>
  </xdr:twoCellAnchor>
  <xdr:twoCellAnchor>
    <xdr:from>
      <xdr:col>7</xdr:col>
      <xdr:colOff>1428750</xdr:colOff>
      <xdr:row>110</xdr:row>
      <xdr:rowOff>47625</xdr:rowOff>
    </xdr:from>
    <xdr:to>
      <xdr:col>7</xdr:col>
      <xdr:colOff>1438275</xdr:colOff>
      <xdr:row>113</xdr:row>
      <xdr:rowOff>161925</xdr:rowOff>
    </xdr:to>
    <xdr:sp macro="" textlink="">
      <xdr:nvSpPr>
        <xdr:cNvPr id="157" name="Line 14">
          <a:extLst>
            <a:ext uri="{FF2B5EF4-FFF2-40B4-BE49-F238E27FC236}">
              <a16:creationId xmlns:a16="http://schemas.microsoft.com/office/drawing/2014/main" id="{00000000-0008-0000-0000-00009D000000}"/>
            </a:ext>
          </a:extLst>
        </xdr:cNvPr>
        <xdr:cNvSpPr>
          <a:spLocks noChangeShapeType="1"/>
        </xdr:cNvSpPr>
      </xdr:nvSpPr>
      <xdr:spPr bwMode="auto">
        <a:xfrm flipV="1">
          <a:off x="3952875" y="20621625"/>
          <a:ext cx="9525" cy="685800"/>
        </a:xfrm>
        <a:prstGeom prst="line">
          <a:avLst/>
        </a:prstGeom>
        <a:noFill/>
        <a:ln w="25400">
          <a:solidFill>
            <a:srgbClr val="FF0000"/>
          </a:solidFill>
          <a:round/>
          <a:headEnd/>
          <a:tailEnd type="triangle" w="med" len="med"/>
        </a:ln>
      </xdr:spPr>
      <xdr:txBody>
        <a:bodyPr/>
        <a:lstStyle/>
        <a:p>
          <a:endParaRPr lang="ja-JP" altLang="en-US"/>
        </a:p>
      </xdr:txBody>
    </xdr:sp>
    <xdr:clientData/>
  </xdr:twoCellAnchor>
  <xdr:twoCellAnchor>
    <xdr:from>
      <xdr:col>5</xdr:col>
      <xdr:colOff>24179</xdr:colOff>
      <xdr:row>118</xdr:row>
      <xdr:rowOff>137727</xdr:rowOff>
    </xdr:from>
    <xdr:to>
      <xdr:col>5</xdr:col>
      <xdr:colOff>262304</xdr:colOff>
      <xdr:row>119</xdr:row>
      <xdr:rowOff>156777</xdr:rowOff>
    </xdr:to>
    <xdr:sp macro="" textlink="">
      <xdr:nvSpPr>
        <xdr:cNvPr id="160" name="Oval 24">
          <a:extLst>
            <a:ext uri="{FF2B5EF4-FFF2-40B4-BE49-F238E27FC236}">
              <a16:creationId xmlns:a16="http://schemas.microsoft.com/office/drawing/2014/main" id="{00000000-0008-0000-0000-0000A0000000}"/>
            </a:ext>
          </a:extLst>
        </xdr:cNvPr>
        <xdr:cNvSpPr>
          <a:spLocks noChangeArrowheads="1"/>
        </xdr:cNvSpPr>
      </xdr:nvSpPr>
      <xdr:spPr bwMode="auto">
        <a:xfrm>
          <a:off x="1024304" y="22235727"/>
          <a:ext cx="238125" cy="209550"/>
        </a:xfrm>
        <a:prstGeom prst="ellipse">
          <a:avLst/>
        </a:prstGeom>
        <a:solidFill>
          <a:srgbClr val="FFCC99"/>
        </a:solidFill>
        <a:ln w="19050" algn="ctr">
          <a:solidFill>
            <a:srgbClr val="800000"/>
          </a:solidFill>
          <a:round/>
          <a:headEnd/>
          <a:tailEnd/>
        </a:ln>
        <a:effectLst>
          <a:outerShdw dist="35921" dir="2700000" algn="ctr" rotWithShape="0">
            <a:srgbClr val="000000"/>
          </a:outerShdw>
        </a:effectLst>
      </xdr:spPr>
      <xdr:txBody>
        <a:bodyPr vertOverflow="clip" wrap="square" lIns="27432" tIns="18288" rIns="27432" bIns="0" anchor="t" upright="1"/>
        <a:lstStyle/>
        <a:p>
          <a:pPr algn="ctr" rtl="0">
            <a:defRPr sz="1000"/>
          </a:pPr>
          <a:r>
            <a:rPr lang="ja-JP" altLang="en-US" sz="900" b="1" i="0" u="none" strike="noStrike" baseline="0">
              <a:solidFill>
                <a:srgbClr val="993300"/>
              </a:solidFill>
              <a:latin typeface="ＭＳ Ｐゴシック"/>
              <a:ea typeface="ＭＳ Ｐゴシック"/>
            </a:rPr>
            <a:t>１</a:t>
          </a:r>
        </a:p>
      </xdr:txBody>
    </xdr:sp>
    <xdr:clientData/>
  </xdr:twoCellAnchor>
  <xdr:twoCellAnchor>
    <xdr:from>
      <xdr:col>6</xdr:col>
      <xdr:colOff>633779</xdr:colOff>
      <xdr:row>118</xdr:row>
      <xdr:rowOff>132597</xdr:rowOff>
    </xdr:from>
    <xdr:to>
      <xdr:col>6</xdr:col>
      <xdr:colOff>871904</xdr:colOff>
      <xdr:row>119</xdr:row>
      <xdr:rowOff>151647</xdr:rowOff>
    </xdr:to>
    <xdr:sp macro="" textlink="">
      <xdr:nvSpPr>
        <xdr:cNvPr id="161" name="Oval 25">
          <a:extLst>
            <a:ext uri="{FF2B5EF4-FFF2-40B4-BE49-F238E27FC236}">
              <a16:creationId xmlns:a16="http://schemas.microsoft.com/office/drawing/2014/main" id="{00000000-0008-0000-0000-0000A1000000}"/>
            </a:ext>
          </a:extLst>
        </xdr:cNvPr>
        <xdr:cNvSpPr>
          <a:spLocks noChangeArrowheads="1"/>
        </xdr:cNvSpPr>
      </xdr:nvSpPr>
      <xdr:spPr bwMode="auto">
        <a:xfrm>
          <a:off x="2014904" y="22230597"/>
          <a:ext cx="238125" cy="209550"/>
        </a:xfrm>
        <a:prstGeom prst="ellipse">
          <a:avLst/>
        </a:prstGeom>
        <a:solidFill>
          <a:srgbClr val="FFCC99"/>
        </a:solidFill>
        <a:ln w="19050" algn="ctr">
          <a:solidFill>
            <a:srgbClr val="800000"/>
          </a:solidFill>
          <a:round/>
          <a:headEnd/>
          <a:tailEnd/>
        </a:ln>
        <a:effectLst>
          <a:outerShdw dist="35921" dir="2700000" algn="ctr" rotWithShape="0">
            <a:srgbClr val="000000"/>
          </a:outerShdw>
        </a:effectLst>
      </xdr:spPr>
      <xdr:txBody>
        <a:bodyPr vertOverflow="clip" wrap="square" lIns="27432" tIns="18288" rIns="27432" bIns="0" anchor="t" upright="1"/>
        <a:lstStyle/>
        <a:p>
          <a:pPr algn="ctr" rtl="0">
            <a:defRPr sz="1000"/>
          </a:pPr>
          <a:r>
            <a:rPr lang="ja-JP" altLang="en-US" sz="900" b="1" i="0" u="none" strike="noStrike" baseline="0">
              <a:solidFill>
                <a:srgbClr val="993300"/>
              </a:solidFill>
              <a:latin typeface="ＭＳ Ｐゴシック"/>
              <a:ea typeface="ＭＳ Ｐゴシック"/>
            </a:rPr>
            <a:t>２</a:t>
          </a:r>
        </a:p>
      </xdr:txBody>
    </xdr:sp>
    <xdr:clientData/>
  </xdr:twoCellAnchor>
  <xdr:twoCellAnchor>
    <xdr:from>
      <xdr:col>7</xdr:col>
      <xdr:colOff>605204</xdr:colOff>
      <xdr:row>118</xdr:row>
      <xdr:rowOff>137237</xdr:rowOff>
    </xdr:from>
    <xdr:to>
      <xdr:col>7</xdr:col>
      <xdr:colOff>843329</xdr:colOff>
      <xdr:row>119</xdr:row>
      <xdr:rowOff>156287</xdr:rowOff>
    </xdr:to>
    <xdr:sp macro="" textlink="">
      <xdr:nvSpPr>
        <xdr:cNvPr id="162" name="Oval 26">
          <a:extLst>
            <a:ext uri="{FF2B5EF4-FFF2-40B4-BE49-F238E27FC236}">
              <a16:creationId xmlns:a16="http://schemas.microsoft.com/office/drawing/2014/main" id="{00000000-0008-0000-0000-0000A2000000}"/>
            </a:ext>
          </a:extLst>
        </xdr:cNvPr>
        <xdr:cNvSpPr>
          <a:spLocks noChangeArrowheads="1"/>
        </xdr:cNvSpPr>
      </xdr:nvSpPr>
      <xdr:spPr bwMode="auto">
        <a:xfrm>
          <a:off x="3129329" y="22235237"/>
          <a:ext cx="238125" cy="209550"/>
        </a:xfrm>
        <a:prstGeom prst="ellipse">
          <a:avLst/>
        </a:prstGeom>
        <a:solidFill>
          <a:srgbClr val="FFCC99"/>
        </a:solidFill>
        <a:ln w="19050" algn="ctr">
          <a:solidFill>
            <a:srgbClr val="800000"/>
          </a:solidFill>
          <a:round/>
          <a:headEnd/>
          <a:tailEnd/>
        </a:ln>
        <a:effectLst>
          <a:outerShdw dist="35921" dir="2700000" algn="ctr" rotWithShape="0">
            <a:srgbClr val="000000"/>
          </a:outerShdw>
        </a:effectLst>
      </xdr:spPr>
      <xdr:txBody>
        <a:bodyPr vertOverflow="clip" wrap="square" lIns="27432" tIns="18288" rIns="27432" bIns="0" anchor="t" upright="1"/>
        <a:lstStyle/>
        <a:p>
          <a:pPr algn="ctr" rtl="0">
            <a:defRPr sz="1000"/>
          </a:pPr>
          <a:r>
            <a:rPr lang="ja-JP" altLang="en-US" sz="900" b="1" i="0" u="none" strike="noStrike" baseline="0">
              <a:solidFill>
                <a:srgbClr val="993300"/>
              </a:solidFill>
              <a:latin typeface="ＭＳ Ｐゴシック"/>
              <a:ea typeface="ＭＳ Ｐゴシック"/>
            </a:rPr>
            <a:t>３</a:t>
          </a:r>
        </a:p>
      </xdr:txBody>
    </xdr:sp>
    <xdr:clientData/>
  </xdr:twoCellAnchor>
  <xdr:twoCellAnchor>
    <xdr:from>
      <xdr:col>8</xdr:col>
      <xdr:colOff>1090979</xdr:colOff>
      <xdr:row>118</xdr:row>
      <xdr:rowOff>136992</xdr:rowOff>
    </xdr:from>
    <xdr:to>
      <xdr:col>8</xdr:col>
      <xdr:colOff>1329104</xdr:colOff>
      <xdr:row>119</xdr:row>
      <xdr:rowOff>156042</xdr:rowOff>
    </xdr:to>
    <xdr:sp macro="" textlink="">
      <xdr:nvSpPr>
        <xdr:cNvPr id="164" name="Oval 27">
          <a:extLst>
            <a:ext uri="{FF2B5EF4-FFF2-40B4-BE49-F238E27FC236}">
              <a16:creationId xmlns:a16="http://schemas.microsoft.com/office/drawing/2014/main" id="{00000000-0008-0000-0000-0000A4000000}"/>
            </a:ext>
          </a:extLst>
        </xdr:cNvPr>
        <xdr:cNvSpPr>
          <a:spLocks noChangeArrowheads="1"/>
        </xdr:cNvSpPr>
      </xdr:nvSpPr>
      <xdr:spPr bwMode="auto">
        <a:xfrm>
          <a:off x="5139104" y="22234992"/>
          <a:ext cx="238125" cy="209550"/>
        </a:xfrm>
        <a:prstGeom prst="ellipse">
          <a:avLst/>
        </a:prstGeom>
        <a:solidFill>
          <a:srgbClr val="FFCC99"/>
        </a:solidFill>
        <a:ln w="19050" algn="ctr">
          <a:solidFill>
            <a:srgbClr val="800000"/>
          </a:solidFill>
          <a:round/>
          <a:headEnd/>
          <a:tailEnd/>
        </a:ln>
        <a:effectLst>
          <a:outerShdw dist="35921" dir="2700000" algn="ctr" rotWithShape="0">
            <a:srgbClr val="000000"/>
          </a:outerShdw>
        </a:effectLst>
      </xdr:spPr>
      <xdr:txBody>
        <a:bodyPr vertOverflow="clip" wrap="square" lIns="27432" tIns="18288" rIns="27432" bIns="0" anchor="t" upright="1"/>
        <a:lstStyle/>
        <a:p>
          <a:pPr algn="ctr" rtl="0">
            <a:defRPr sz="1000"/>
          </a:pPr>
          <a:r>
            <a:rPr lang="ja-JP" altLang="en-US" sz="900" b="1" i="0" u="none" strike="noStrike" baseline="0">
              <a:solidFill>
                <a:srgbClr val="993300"/>
              </a:solidFill>
              <a:latin typeface="ＭＳ Ｐゴシック"/>
              <a:ea typeface="ＭＳ Ｐゴシック"/>
            </a:rPr>
            <a:t>５</a:t>
          </a:r>
        </a:p>
      </xdr:txBody>
    </xdr:sp>
    <xdr:clientData/>
  </xdr:twoCellAnchor>
  <xdr:twoCellAnchor>
    <xdr:from>
      <xdr:col>9</xdr:col>
      <xdr:colOff>581025</xdr:colOff>
      <xdr:row>118</xdr:row>
      <xdr:rowOff>136747</xdr:rowOff>
    </xdr:from>
    <xdr:to>
      <xdr:col>9</xdr:col>
      <xdr:colOff>800100</xdr:colOff>
      <xdr:row>119</xdr:row>
      <xdr:rowOff>152400</xdr:rowOff>
    </xdr:to>
    <xdr:sp macro="" textlink="">
      <xdr:nvSpPr>
        <xdr:cNvPr id="165" name="Oval 28">
          <a:extLst>
            <a:ext uri="{FF2B5EF4-FFF2-40B4-BE49-F238E27FC236}">
              <a16:creationId xmlns:a16="http://schemas.microsoft.com/office/drawing/2014/main" id="{00000000-0008-0000-0000-0000A5000000}"/>
            </a:ext>
          </a:extLst>
        </xdr:cNvPr>
        <xdr:cNvSpPr>
          <a:spLocks noChangeArrowheads="1"/>
        </xdr:cNvSpPr>
      </xdr:nvSpPr>
      <xdr:spPr bwMode="auto">
        <a:xfrm>
          <a:off x="6153150" y="22234747"/>
          <a:ext cx="219075" cy="206153"/>
        </a:xfrm>
        <a:prstGeom prst="ellipse">
          <a:avLst/>
        </a:prstGeom>
        <a:solidFill>
          <a:srgbClr val="FFCC99"/>
        </a:solidFill>
        <a:ln w="19050" algn="ctr">
          <a:solidFill>
            <a:srgbClr val="800000"/>
          </a:solidFill>
          <a:round/>
          <a:headEnd/>
          <a:tailEnd/>
        </a:ln>
        <a:effectLst>
          <a:outerShdw dist="35921" dir="2700000" algn="ctr" rotWithShape="0">
            <a:srgbClr val="000000"/>
          </a:outerShdw>
        </a:effectLst>
      </xdr:spPr>
      <xdr:txBody>
        <a:bodyPr vertOverflow="clip" wrap="square" lIns="27432" tIns="18288" rIns="27432" bIns="0" anchor="t" upright="1"/>
        <a:lstStyle/>
        <a:p>
          <a:pPr algn="ctr" rtl="0">
            <a:defRPr sz="1000"/>
          </a:pPr>
          <a:r>
            <a:rPr lang="ja-JP" altLang="en-US" sz="900" b="1" i="0" u="none" strike="noStrike" baseline="0">
              <a:solidFill>
                <a:srgbClr val="993300"/>
              </a:solidFill>
              <a:latin typeface="ＭＳ Ｐゴシック"/>
              <a:ea typeface="ＭＳ Ｐゴシック"/>
            </a:rPr>
            <a:t>６</a:t>
          </a:r>
        </a:p>
      </xdr:txBody>
    </xdr:sp>
    <xdr:clientData/>
  </xdr:twoCellAnchor>
  <xdr:twoCellAnchor>
    <xdr:from>
      <xdr:col>8</xdr:col>
      <xdr:colOff>304800</xdr:colOff>
      <xdr:row>120</xdr:row>
      <xdr:rowOff>4885</xdr:rowOff>
    </xdr:from>
    <xdr:to>
      <xdr:col>12</xdr:col>
      <xdr:colOff>95250</xdr:colOff>
      <xdr:row>128</xdr:row>
      <xdr:rowOff>114300</xdr:rowOff>
    </xdr:to>
    <xdr:sp macro="" textlink="">
      <xdr:nvSpPr>
        <xdr:cNvPr id="166" name="Rectangle 9">
          <a:extLst>
            <a:ext uri="{FF2B5EF4-FFF2-40B4-BE49-F238E27FC236}">
              <a16:creationId xmlns:a16="http://schemas.microsoft.com/office/drawing/2014/main" id="{00000000-0008-0000-0000-0000A6000000}"/>
            </a:ext>
          </a:extLst>
        </xdr:cNvPr>
        <xdr:cNvSpPr>
          <a:spLocks noChangeArrowheads="1"/>
        </xdr:cNvSpPr>
      </xdr:nvSpPr>
      <xdr:spPr bwMode="auto">
        <a:xfrm>
          <a:off x="4352925" y="22483885"/>
          <a:ext cx="3257550" cy="1633415"/>
        </a:xfrm>
        <a:prstGeom prst="rect">
          <a:avLst/>
        </a:prstGeom>
        <a:noFill/>
        <a:ln w="25400">
          <a:solidFill>
            <a:srgbClr val="FF0000"/>
          </a:solidFill>
          <a:miter lim="800000"/>
          <a:headEnd/>
          <a:tailEnd/>
        </a:ln>
      </xdr:spPr>
    </xdr:sp>
    <xdr:clientData/>
  </xdr:twoCellAnchor>
  <xdr:twoCellAnchor>
    <xdr:from>
      <xdr:col>2</xdr:col>
      <xdr:colOff>152401</xdr:colOff>
      <xdr:row>132</xdr:row>
      <xdr:rowOff>19050</xdr:rowOff>
    </xdr:from>
    <xdr:to>
      <xdr:col>4</xdr:col>
      <xdr:colOff>28576</xdr:colOff>
      <xdr:row>132</xdr:row>
      <xdr:rowOff>142875</xdr:rowOff>
    </xdr:to>
    <xdr:sp macro="" textlink="">
      <xdr:nvSpPr>
        <xdr:cNvPr id="168" name="テキスト ボックス 167">
          <a:extLst>
            <a:ext uri="{FF2B5EF4-FFF2-40B4-BE49-F238E27FC236}">
              <a16:creationId xmlns:a16="http://schemas.microsoft.com/office/drawing/2014/main" id="{00000000-0008-0000-0000-0000A8000000}"/>
            </a:ext>
          </a:extLst>
        </xdr:cNvPr>
        <xdr:cNvSpPr txBox="1"/>
      </xdr:nvSpPr>
      <xdr:spPr>
        <a:xfrm>
          <a:off x="552451" y="24593550"/>
          <a:ext cx="247650" cy="123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ja-JP" altLang="en-US"/>
        </a:p>
      </xdr:txBody>
    </xdr:sp>
    <xdr:clientData/>
  </xdr:twoCellAnchor>
  <xdr:twoCellAnchor>
    <xdr:from>
      <xdr:col>7</xdr:col>
      <xdr:colOff>1101322</xdr:colOff>
      <xdr:row>256</xdr:row>
      <xdr:rowOff>86627</xdr:rowOff>
    </xdr:from>
    <xdr:to>
      <xdr:col>8</xdr:col>
      <xdr:colOff>81281</xdr:colOff>
      <xdr:row>258</xdr:row>
      <xdr:rowOff>105678</xdr:rowOff>
    </xdr:to>
    <xdr:sp macro="" textlink="">
      <xdr:nvSpPr>
        <xdr:cNvPr id="41147" name="Oval 7">
          <a:extLst>
            <a:ext uri="{FF2B5EF4-FFF2-40B4-BE49-F238E27FC236}">
              <a16:creationId xmlns:a16="http://schemas.microsoft.com/office/drawing/2014/main" id="{00000000-0008-0000-0000-0000BBA00000}"/>
            </a:ext>
          </a:extLst>
        </xdr:cNvPr>
        <xdr:cNvSpPr>
          <a:spLocks noChangeArrowheads="1"/>
        </xdr:cNvSpPr>
      </xdr:nvSpPr>
      <xdr:spPr bwMode="auto">
        <a:xfrm>
          <a:off x="3625447" y="49616627"/>
          <a:ext cx="503959" cy="400051"/>
        </a:xfrm>
        <a:prstGeom prst="ellipse">
          <a:avLst/>
        </a:prstGeom>
        <a:noFill/>
        <a:ln w="254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1092273</xdr:colOff>
      <xdr:row>258</xdr:row>
      <xdr:rowOff>124333</xdr:rowOff>
    </xdr:from>
    <xdr:to>
      <xdr:col>8</xdr:col>
      <xdr:colOff>81757</xdr:colOff>
      <xdr:row>260</xdr:row>
      <xdr:rowOff>124334</xdr:rowOff>
    </xdr:to>
    <xdr:sp macro="" textlink="">
      <xdr:nvSpPr>
        <xdr:cNvPr id="41148" name="Oval 6">
          <a:extLst>
            <a:ext uri="{FF2B5EF4-FFF2-40B4-BE49-F238E27FC236}">
              <a16:creationId xmlns:a16="http://schemas.microsoft.com/office/drawing/2014/main" id="{00000000-0008-0000-0000-0000BCA00000}"/>
            </a:ext>
          </a:extLst>
        </xdr:cNvPr>
        <xdr:cNvSpPr>
          <a:spLocks noChangeArrowheads="1"/>
        </xdr:cNvSpPr>
      </xdr:nvSpPr>
      <xdr:spPr bwMode="auto">
        <a:xfrm>
          <a:off x="3616398" y="50035333"/>
          <a:ext cx="513484" cy="381001"/>
        </a:xfrm>
        <a:prstGeom prst="ellipse">
          <a:avLst/>
        </a:prstGeom>
        <a:noFill/>
        <a:ln w="254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180975</xdr:colOff>
      <xdr:row>365</xdr:row>
      <xdr:rowOff>73269</xdr:rowOff>
    </xdr:from>
    <xdr:to>
      <xdr:col>7</xdr:col>
      <xdr:colOff>28575</xdr:colOff>
      <xdr:row>373</xdr:row>
      <xdr:rowOff>35169</xdr:rowOff>
    </xdr:to>
    <xdr:grpSp>
      <xdr:nvGrpSpPr>
        <xdr:cNvPr id="7" name="グループ化 6">
          <a:extLst>
            <a:ext uri="{FF2B5EF4-FFF2-40B4-BE49-F238E27FC236}">
              <a16:creationId xmlns:a16="http://schemas.microsoft.com/office/drawing/2014/main" id="{00000000-0008-0000-0000-000007000000}"/>
            </a:ext>
          </a:extLst>
        </xdr:cNvPr>
        <xdr:cNvGrpSpPr/>
      </xdr:nvGrpSpPr>
      <xdr:grpSpPr>
        <a:xfrm>
          <a:off x="549275" y="69605769"/>
          <a:ext cx="1797050" cy="1485900"/>
          <a:chOff x="583956" y="73323450"/>
          <a:chExt cx="1972407" cy="1485900"/>
        </a:xfrm>
      </xdr:grpSpPr>
      <xdr:pic>
        <xdr:nvPicPr>
          <xdr:cNvPr id="142" name="Picture 17" descr="無題5-1">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583956" y="73323450"/>
            <a:ext cx="1972407" cy="1485900"/>
          </a:xfrm>
          <a:prstGeom prst="rect">
            <a:avLst/>
          </a:prstGeom>
          <a:noFill/>
          <a:ln w="9525">
            <a:noFill/>
            <a:miter lim="800000"/>
            <a:headEnd/>
            <a:tailEnd/>
          </a:ln>
        </xdr:spPr>
      </xdr:pic>
      <xdr:pic>
        <xdr:nvPicPr>
          <xdr:cNvPr id="5" name="図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6"/>
          <a:stretch>
            <a:fillRect/>
          </a:stretch>
        </xdr:blipFill>
        <xdr:spPr>
          <a:xfrm>
            <a:off x="842597" y="73342499"/>
            <a:ext cx="1304191" cy="164548"/>
          </a:xfrm>
          <a:prstGeom prst="rect">
            <a:avLst/>
          </a:prstGeom>
        </xdr:spPr>
      </xdr:pic>
    </xdr:grpSp>
    <xdr:clientData/>
  </xdr:twoCellAnchor>
  <xdr:twoCellAnchor>
    <xdr:from>
      <xdr:col>7</xdr:col>
      <xdr:colOff>209550</xdr:colOff>
      <xdr:row>365</xdr:row>
      <xdr:rowOff>73269</xdr:rowOff>
    </xdr:from>
    <xdr:to>
      <xdr:col>8</xdr:col>
      <xdr:colOff>619125</xdr:colOff>
      <xdr:row>373</xdr:row>
      <xdr:rowOff>82794</xdr:rowOff>
    </xdr:to>
    <xdr:grpSp>
      <xdr:nvGrpSpPr>
        <xdr:cNvPr id="8" name="グループ化 7">
          <a:extLst>
            <a:ext uri="{FF2B5EF4-FFF2-40B4-BE49-F238E27FC236}">
              <a16:creationId xmlns:a16="http://schemas.microsoft.com/office/drawing/2014/main" id="{00000000-0008-0000-0000-000008000000}"/>
            </a:ext>
          </a:extLst>
        </xdr:cNvPr>
        <xdr:cNvGrpSpPr/>
      </xdr:nvGrpSpPr>
      <xdr:grpSpPr>
        <a:xfrm>
          <a:off x="2527300" y="69605769"/>
          <a:ext cx="1806575" cy="1533525"/>
          <a:chOff x="2737338" y="73256775"/>
          <a:chExt cx="1933575" cy="1533525"/>
        </a:xfrm>
      </xdr:grpSpPr>
      <xdr:pic>
        <xdr:nvPicPr>
          <xdr:cNvPr id="143" name="Picture 18" descr="無題5-2">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7" cstate="print"/>
          <a:srcRect/>
          <a:stretch>
            <a:fillRect/>
          </a:stretch>
        </xdr:blipFill>
        <xdr:spPr bwMode="auto">
          <a:xfrm>
            <a:off x="2737338" y="73256775"/>
            <a:ext cx="1933575" cy="1533525"/>
          </a:xfrm>
          <a:prstGeom prst="rect">
            <a:avLst/>
          </a:prstGeom>
          <a:noFill/>
          <a:ln w="9525">
            <a:noFill/>
            <a:miter lim="800000"/>
            <a:headEnd/>
            <a:tailEnd/>
          </a:ln>
        </xdr:spPr>
      </xdr:pic>
      <xdr:pic>
        <xdr:nvPicPr>
          <xdr:cNvPr id="6" name="図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8"/>
          <a:stretch>
            <a:fillRect/>
          </a:stretch>
        </xdr:blipFill>
        <xdr:spPr>
          <a:xfrm>
            <a:off x="3069980" y="73276558"/>
            <a:ext cx="1283160" cy="139211"/>
          </a:xfrm>
          <a:prstGeom prst="rect">
            <a:avLst/>
          </a:prstGeom>
        </xdr:spPr>
      </xdr:pic>
    </xdr:grpSp>
    <xdr:clientData/>
  </xdr:twoCellAnchor>
  <xdr:twoCellAnchor editAs="oneCell">
    <xdr:from>
      <xdr:col>4</xdr:col>
      <xdr:colOff>66502</xdr:colOff>
      <xdr:row>234</xdr:row>
      <xdr:rowOff>83126</xdr:rowOff>
    </xdr:from>
    <xdr:to>
      <xdr:col>8</xdr:col>
      <xdr:colOff>540327</xdr:colOff>
      <xdr:row>237</xdr:row>
      <xdr:rowOff>66499</xdr:rowOff>
    </xdr:to>
    <xdr:pic>
      <xdr:nvPicPr>
        <xdr:cNvPr id="107" name="図 106">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822960" y="45395802"/>
          <a:ext cx="3690851" cy="5569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644924</xdr:colOff>
      <xdr:row>234</xdr:row>
      <xdr:rowOff>140275</xdr:rowOff>
    </xdr:from>
    <xdr:to>
      <xdr:col>8</xdr:col>
      <xdr:colOff>473822</xdr:colOff>
      <xdr:row>237</xdr:row>
      <xdr:rowOff>53856</xdr:rowOff>
    </xdr:to>
    <xdr:sp macro="" textlink="">
      <xdr:nvSpPr>
        <xdr:cNvPr id="109" name="Oval 4">
          <a:extLst>
            <a:ext uri="{FF2B5EF4-FFF2-40B4-BE49-F238E27FC236}">
              <a16:creationId xmlns:a16="http://schemas.microsoft.com/office/drawing/2014/main" id="{00000000-0008-0000-0000-00006D000000}"/>
            </a:ext>
          </a:extLst>
        </xdr:cNvPr>
        <xdr:cNvSpPr>
          <a:spLocks noChangeArrowheads="1"/>
        </xdr:cNvSpPr>
      </xdr:nvSpPr>
      <xdr:spPr bwMode="auto">
        <a:xfrm>
          <a:off x="1999899" y="45452951"/>
          <a:ext cx="2447407" cy="487160"/>
        </a:xfrm>
        <a:prstGeom prst="ellipse">
          <a:avLst/>
        </a:prstGeom>
        <a:noFill/>
        <a:ln w="25400">
          <a:solidFill>
            <a:srgbClr val="FF0000"/>
          </a:solidFill>
          <a:round/>
          <a:headEnd/>
          <a:tailEnd/>
        </a:ln>
      </xdr:spPr>
    </xdr:sp>
    <xdr:clientData/>
  </xdr:twoCellAnchor>
  <xdr:twoCellAnchor editAs="oneCell">
    <xdr:from>
      <xdr:col>2</xdr:col>
      <xdr:colOff>76200</xdr:colOff>
      <xdr:row>66</xdr:row>
      <xdr:rowOff>114300</xdr:rowOff>
    </xdr:from>
    <xdr:to>
      <xdr:col>10</xdr:col>
      <xdr:colOff>323850</xdr:colOff>
      <xdr:row>68</xdr:row>
      <xdr:rowOff>0</xdr:rowOff>
    </xdr:to>
    <xdr:pic>
      <xdr:nvPicPr>
        <xdr:cNvPr id="2" name="図 1">
          <a:extLst>
            <a:ext uri="{FF2B5EF4-FFF2-40B4-BE49-F238E27FC236}">
              <a16:creationId xmlns:a16="http://schemas.microsoft.com/office/drawing/2014/main" id="{D73C5C23-B5C0-4B12-9942-928269F66F1C}"/>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476250" y="12496800"/>
          <a:ext cx="6562725" cy="2667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14</xdr:row>
      <xdr:rowOff>9523</xdr:rowOff>
    </xdr:from>
    <xdr:to>
      <xdr:col>14</xdr:col>
      <xdr:colOff>0</xdr:colOff>
      <xdr:row>25</xdr:row>
      <xdr:rowOff>9524</xdr:rowOff>
    </xdr:to>
    <xdr:cxnSp macro="">
      <xdr:nvCxnSpPr>
        <xdr:cNvPr id="3" name="直線コネクタ 2">
          <a:extLst>
            <a:ext uri="{FF2B5EF4-FFF2-40B4-BE49-F238E27FC236}">
              <a16:creationId xmlns:a16="http://schemas.microsoft.com/office/drawing/2014/main" id="{00000000-0008-0000-0100-000003000000}"/>
            </a:ext>
          </a:extLst>
        </xdr:cNvPr>
        <xdr:cNvCxnSpPr/>
      </xdr:nvCxnSpPr>
      <xdr:spPr>
        <a:xfrm rot="16200000" flipH="1">
          <a:off x="3948112" y="-1528764"/>
          <a:ext cx="1714501" cy="9591675"/>
        </a:xfrm>
        <a:prstGeom prst="line">
          <a:avLst/>
        </a:prstGeom>
        <a:ln w="127">
          <a:solidFill>
            <a:srgbClr val="96969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49</xdr:row>
      <xdr:rowOff>9525</xdr:rowOff>
    </xdr:from>
    <xdr:to>
      <xdr:col>18</xdr:col>
      <xdr:colOff>9525</xdr:colOff>
      <xdr:row>51</xdr:row>
      <xdr:rowOff>0</xdr:rowOff>
    </xdr:to>
    <xdr:cxnSp macro="">
      <xdr:nvCxnSpPr>
        <xdr:cNvPr id="5" name="直線コネクタ 4">
          <a:extLst>
            <a:ext uri="{FF2B5EF4-FFF2-40B4-BE49-F238E27FC236}">
              <a16:creationId xmlns:a16="http://schemas.microsoft.com/office/drawing/2014/main" id="{00000000-0008-0000-0100-000005000000}"/>
            </a:ext>
          </a:extLst>
        </xdr:cNvPr>
        <xdr:cNvCxnSpPr/>
      </xdr:nvCxnSpPr>
      <xdr:spPr>
        <a:xfrm>
          <a:off x="9601200" y="8239125"/>
          <a:ext cx="2752725" cy="333375"/>
        </a:xfrm>
        <a:prstGeom prst="line">
          <a:avLst/>
        </a:prstGeom>
        <a:ln w="127">
          <a:solidFill>
            <a:srgbClr val="979797"/>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51</xdr:row>
      <xdr:rowOff>9525</xdr:rowOff>
    </xdr:from>
    <xdr:to>
      <xdr:col>18</xdr:col>
      <xdr:colOff>9525</xdr:colOff>
      <xdr:row>53</xdr:row>
      <xdr:rowOff>0</xdr:rowOff>
    </xdr:to>
    <xdr:cxnSp macro="">
      <xdr:nvCxnSpPr>
        <xdr:cNvPr id="37" name="直線コネクタ 36">
          <a:extLst>
            <a:ext uri="{FF2B5EF4-FFF2-40B4-BE49-F238E27FC236}">
              <a16:creationId xmlns:a16="http://schemas.microsoft.com/office/drawing/2014/main" id="{00000000-0008-0000-0100-000025000000}"/>
            </a:ext>
          </a:extLst>
        </xdr:cNvPr>
        <xdr:cNvCxnSpPr/>
      </xdr:nvCxnSpPr>
      <xdr:spPr>
        <a:xfrm>
          <a:off x="9601200" y="8582025"/>
          <a:ext cx="2752725" cy="333375"/>
        </a:xfrm>
        <a:prstGeom prst="line">
          <a:avLst/>
        </a:prstGeom>
        <a:ln w="127">
          <a:solidFill>
            <a:srgbClr val="979797"/>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53</xdr:row>
      <xdr:rowOff>9525</xdr:rowOff>
    </xdr:from>
    <xdr:to>
      <xdr:col>18</xdr:col>
      <xdr:colOff>9525</xdr:colOff>
      <xdr:row>55</xdr:row>
      <xdr:rowOff>0</xdr:rowOff>
    </xdr:to>
    <xdr:cxnSp macro="">
      <xdr:nvCxnSpPr>
        <xdr:cNvPr id="38" name="直線コネクタ 37">
          <a:extLst>
            <a:ext uri="{FF2B5EF4-FFF2-40B4-BE49-F238E27FC236}">
              <a16:creationId xmlns:a16="http://schemas.microsoft.com/office/drawing/2014/main" id="{00000000-0008-0000-0100-000026000000}"/>
            </a:ext>
          </a:extLst>
        </xdr:cNvPr>
        <xdr:cNvCxnSpPr/>
      </xdr:nvCxnSpPr>
      <xdr:spPr>
        <a:xfrm>
          <a:off x="9601200" y="8924925"/>
          <a:ext cx="2752725" cy="333375"/>
        </a:xfrm>
        <a:prstGeom prst="line">
          <a:avLst/>
        </a:prstGeom>
        <a:ln w="127">
          <a:solidFill>
            <a:srgbClr val="979797"/>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0</xdr:colOff>
      <xdr:row>49</xdr:row>
      <xdr:rowOff>9525</xdr:rowOff>
    </xdr:from>
    <xdr:to>
      <xdr:col>31</xdr:col>
      <xdr:colOff>9525</xdr:colOff>
      <xdr:row>51</xdr:row>
      <xdr:rowOff>0</xdr:rowOff>
    </xdr:to>
    <xdr:cxnSp macro="">
      <xdr:nvCxnSpPr>
        <xdr:cNvPr id="39" name="直線コネクタ 38">
          <a:extLst>
            <a:ext uri="{FF2B5EF4-FFF2-40B4-BE49-F238E27FC236}">
              <a16:creationId xmlns:a16="http://schemas.microsoft.com/office/drawing/2014/main" id="{00000000-0008-0000-0100-000027000000}"/>
            </a:ext>
          </a:extLst>
        </xdr:cNvPr>
        <xdr:cNvCxnSpPr/>
      </xdr:nvCxnSpPr>
      <xdr:spPr>
        <a:xfrm>
          <a:off x="18516600" y="8239125"/>
          <a:ext cx="2752725" cy="333375"/>
        </a:xfrm>
        <a:prstGeom prst="line">
          <a:avLst/>
        </a:prstGeom>
        <a:ln w="127">
          <a:solidFill>
            <a:srgbClr val="979797"/>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0</xdr:colOff>
      <xdr:row>51</xdr:row>
      <xdr:rowOff>9525</xdr:rowOff>
    </xdr:from>
    <xdr:to>
      <xdr:col>31</xdr:col>
      <xdr:colOff>9525</xdr:colOff>
      <xdr:row>53</xdr:row>
      <xdr:rowOff>0</xdr:rowOff>
    </xdr:to>
    <xdr:cxnSp macro="">
      <xdr:nvCxnSpPr>
        <xdr:cNvPr id="40" name="直線コネクタ 39">
          <a:extLst>
            <a:ext uri="{FF2B5EF4-FFF2-40B4-BE49-F238E27FC236}">
              <a16:creationId xmlns:a16="http://schemas.microsoft.com/office/drawing/2014/main" id="{00000000-0008-0000-0100-000028000000}"/>
            </a:ext>
          </a:extLst>
        </xdr:cNvPr>
        <xdr:cNvCxnSpPr/>
      </xdr:nvCxnSpPr>
      <xdr:spPr>
        <a:xfrm>
          <a:off x="18516600" y="8582025"/>
          <a:ext cx="2752725" cy="333375"/>
        </a:xfrm>
        <a:prstGeom prst="line">
          <a:avLst/>
        </a:prstGeom>
        <a:ln w="127">
          <a:solidFill>
            <a:srgbClr val="979797"/>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0</xdr:colOff>
      <xdr:row>53</xdr:row>
      <xdr:rowOff>9525</xdr:rowOff>
    </xdr:from>
    <xdr:to>
      <xdr:col>31</xdr:col>
      <xdr:colOff>9525</xdr:colOff>
      <xdr:row>55</xdr:row>
      <xdr:rowOff>0</xdr:rowOff>
    </xdr:to>
    <xdr:cxnSp macro="">
      <xdr:nvCxnSpPr>
        <xdr:cNvPr id="41" name="直線コネクタ 40">
          <a:extLst>
            <a:ext uri="{FF2B5EF4-FFF2-40B4-BE49-F238E27FC236}">
              <a16:creationId xmlns:a16="http://schemas.microsoft.com/office/drawing/2014/main" id="{00000000-0008-0000-0100-000029000000}"/>
            </a:ext>
          </a:extLst>
        </xdr:cNvPr>
        <xdr:cNvCxnSpPr/>
      </xdr:nvCxnSpPr>
      <xdr:spPr>
        <a:xfrm>
          <a:off x="18516600" y="8924925"/>
          <a:ext cx="2752725" cy="333375"/>
        </a:xfrm>
        <a:prstGeom prst="line">
          <a:avLst/>
        </a:prstGeom>
        <a:ln w="127">
          <a:solidFill>
            <a:srgbClr val="979797"/>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0</xdr:colOff>
      <xdr:row>49</xdr:row>
      <xdr:rowOff>9525</xdr:rowOff>
    </xdr:from>
    <xdr:to>
      <xdr:col>44</xdr:col>
      <xdr:colOff>9525</xdr:colOff>
      <xdr:row>51</xdr:row>
      <xdr:rowOff>0</xdr:rowOff>
    </xdr:to>
    <xdr:cxnSp macro="">
      <xdr:nvCxnSpPr>
        <xdr:cNvPr id="42" name="直線コネクタ 41">
          <a:extLst>
            <a:ext uri="{FF2B5EF4-FFF2-40B4-BE49-F238E27FC236}">
              <a16:creationId xmlns:a16="http://schemas.microsoft.com/office/drawing/2014/main" id="{00000000-0008-0000-0100-00002A000000}"/>
            </a:ext>
          </a:extLst>
        </xdr:cNvPr>
        <xdr:cNvCxnSpPr/>
      </xdr:nvCxnSpPr>
      <xdr:spPr>
        <a:xfrm>
          <a:off x="27432000" y="8239125"/>
          <a:ext cx="2752725" cy="333375"/>
        </a:xfrm>
        <a:prstGeom prst="line">
          <a:avLst/>
        </a:prstGeom>
        <a:ln w="127">
          <a:solidFill>
            <a:srgbClr val="979797"/>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0</xdr:colOff>
      <xdr:row>51</xdr:row>
      <xdr:rowOff>9525</xdr:rowOff>
    </xdr:from>
    <xdr:to>
      <xdr:col>44</xdr:col>
      <xdr:colOff>9525</xdr:colOff>
      <xdr:row>53</xdr:row>
      <xdr:rowOff>0</xdr:rowOff>
    </xdr:to>
    <xdr:cxnSp macro="">
      <xdr:nvCxnSpPr>
        <xdr:cNvPr id="43" name="直線コネクタ 42">
          <a:extLst>
            <a:ext uri="{FF2B5EF4-FFF2-40B4-BE49-F238E27FC236}">
              <a16:creationId xmlns:a16="http://schemas.microsoft.com/office/drawing/2014/main" id="{00000000-0008-0000-0100-00002B000000}"/>
            </a:ext>
          </a:extLst>
        </xdr:cNvPr>
        <xdr:cNvCxnSpPr/>
      </xdr:nvCxnSpPr>
      <xdr:spPr>
        <a:xfrm>
          <a:off x="27432000" y="8582025"/>
          <a:ext cx="2752725" cy="333375"/>
        </a:xfrm>
        <a:prstGeom prst="line">
          <a:avLst/>
        </a:prstGeom>
        <a:ln w="127">
          <a:solidFill>
            <a:srgbClr val="979797"/>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0</xdr:colOff>
      <xdr:row>53</xdr:row>
      <xdr:rowOff>9525</xdr:rowOff>
    </xdr:from>
    <xdr:to>
      <xdr:col>44</xdr:col>
      <xdr:colOff>9525</xdr:colOff>
      <xdr:row>55</xdr:row>
      <xdr:rowOff>0</xdr:rowOff>
    </xdr:to>
    <xdr:cxnSp macro="">
      <xdr:nvCxnSpPr>
        <xdr:cNvPr id="44" name="直線コネクタ 43">
          <a:extLst>
            <a:ext uri="{FF2B5EF4-FFF2-40B4-BE49-F238E27FC236}">
              <a16:creationId xmlns:a16="http://schemas.microsoft.com/office/drawing/2014/main" id="{00000000-0008-0000-0100-00002C000000}"/>
            </a:ext>
          </a:extLst>
        </xdr:cNvPr>
        <xdr:cNvCxnSpPr/>
      </xdr:nvCxnSpPr>
      <xdr:spPr>
        <a:xfrm>
          <a:off x="27432000" y="8924925"/>
          <a:ext cx="2752725" cy="333375"/>
        </a:xfrm>
        <a:prstGeom prst="line">
          <a:avLst/>
        </a:prstGeom>
        <a:ln w="127">
          <a:solidFill>
            <a:srgbClr val="979797"/>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0</xdr:colOff>
      <xdr:row>49</xdr:row>
      <xdr:rowOff>9525</xdr:rowOff>
    </xdr:from>
    <xdr:to>
      <xdr:col>57</xdr:col>
      <xdr:colOff>9525</xdr:colOff>
      <xdr:row>51</xdr:row>
      <xdr:rowOff>0</xdr:rowOff>
    </xdr:to>
    <xdr:cxnSp macro="">
      <xdr:nvCxnSpPr>
        <xdr:cNvPr id="45" name="直線コネクタ 44">
          <a:extLst>
            <a:ext uri="{FF2B5EF4-FFF2-40B4-BE49-F238E27FC236}">
              <a16:creationId xmlns:a16="http://schemas.microsoft.com/office/drawing/2014/main" id="{00000000-0008-0000-0100-00002D000000}"/>
            </a:ext>
          </a:extLst>
        </xdr:cNvPr>
        <xdr:cNvCxnSpPr/>
      </xdr:nvCxnSpPr>
      <xdr:spPr>
        <a:xfrm>
          <a:off x="36347400" y="8239125"/>
          <a:ext cx="2752725" cy="333375"/>
        </a:xfrm>
        <a:prstGeom prst="line">
          <a:avLst/>
        </a:prstGeom>
        <a:ln w="127">
          <a:solidFill>
            <a:srgbClr val="979797"/>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0</xdr:colOff>
      <xdr:row>51</xdr:row>
      <xdr:rowOff>9525</xdr:rowOff>
    </xdr:from>
    <xdr:to>
      <xdr:col>57</xdr:col>
      <xdr:colOff>9525</xdr:colOff>
      <xdr:row>53</xdr:row>
      <xdr:rowOff>0</xdr:rowOff>
    </xdr:to>
    <xdr:cxnSp macro="">
      <xdr:nvCxnSpPr>
        <xdr:cNvPr id="46" name="直線コネクタ 45">
          <a:extLst>
            <a:ext uri="{FF2B5EF4-FFF2-40B4-BE49-F238E27FC236}">
              <a16:creationId xmlns:a16="http://schemas.microsoft.com/office/drawing/2014/main" id="{00000000-0008-0000-0100-00002E000000}"/>
            </a:ext>
          </a:extLst>
        </xdr:cNvPr>
        <xdr:cNvCxnSpPr/>
      </xdr:nvCxnSpPr>
      <xdr:spPr>
        <a:xfrm>
          <a:off x="36347400" y="8582025"/>
          <a:ext cx="2752725" cy="333375"/>
        </a:xfrm>
        <a:prstGeom prst="line">
          <a:avLst/>
        </a:prstGeom>
        <a:ln w="127">
          <a:solidFill>
            <a:srgbClr val="979797"/>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0</xdr:colOff>
      <xdr:row>53</xdr:row>
      <xdr:rowOff>9525</xdr:rowOff>
    </xdr:from>
    <xdr:to>
      <xdr:col>57</xdr:col>
      <xdr:colOff>9525</xdr:colOff>
      <xdr:row>55</xdr:row>
      <xdr:rowOff>0</xdr:rowOff>
    </xdr:to>
    <xdr:cxnSp macro="">
      <xdr:nvCxnSpPr>
        <xdr:cNvPr id="47" name="直線コネクタ 46">
          <a:extLst>
            <a:ext uri="{FF2B5EF4-FFF2-40B4-BE49-F238E27FC236}">
              <a16:creationId xmlns:a16="http://schemas.microsoft.com/office/drawing/2014/main" id="{00000000-0008-0000-0100-00002F000000}"/>
            </a:ext>
          </a:extLst>
        </xdr:cNvPr>
        <xdr:cNvCxnSpPr/>
      </xdr:nvCxnSpPr>
      <xdr:spPr>
        <a:xfrm>
          <a:off x="36347400" y="8924925"/>
          <a:ext cx="2752725" cy="333375"/>
        </a:xfrm>
        <a:prstGeom prst="line">
          <a:avLst/>
        </a:prstGeom>
        <a:ln w="127">
          <a:solidFill>
            <a:srgbClr val="979797"/>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66</xdr:col>
      <xdr:colOff>0</xdr:colOff>
      <xdr:row>49</xdr:row>
      <xdr:rowOff>9525</xdr:rowOff>
    </xdr:from>
    <xdr:to>
      <xdr:col>70</xdr:col>
      <xdr:colOff>9525</xdr:colOff>
      <xdr:row>51</xdr:row>
      <xdr:rowOff>0</xdr:rowOff>
    </xdr:to>
    <xdr:cxnSp macro="">
      <xdr:nvCxnSpPr>
        <xdr:cNvPr id="48" name="直線コネクタ 47">
          <a:extLst>
            <a:ext uri="{FF2B5EF4-FFF2-40B4-BE49-F238E27FC236}">
              <a16:creationId xmlns:a16="http://schemas.microsoft.com/office/drawing/2014/main" id="{00000000-0008-0000-0100-000030000000}"/>
            </a:ext>
          </a:extLst>
        </xdr:cNvPr>
        <xdr:cNvCxnSpPr/>
      </xdr:nvCxnSpPr>
      <xdr:spPr>
        <a:xfrm>
          <a:off x="45262800" y="8239125"/>
          <a:ext cx="2752725" cy="333375"/>
        </a:xfrm>
        <a:prstGeom prst="line">
          <a:avLst/>
        </a:prstGeom>
        <a:ln w="127">
          <a:solidFill>
            <a:srgbClr val="979797"/>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66</xdr:col>
      <xdr:colOff>0</xdr:colOff>
      <xdr:row>51</xdr:row>
      <xdr:rowOff>9525</xdr:rowOff>
    </xdr:from>
    <xdr:to>
      <xdr:col>70</xdr:col>
      <xdr:colOff>9525</xdr:colOff>
      <xdr:row>53</xdr:row>
      <xdr:rowOff>0</xdr:rowOff>
    </xdr:to>
    <xdr:cxnSp macro="">
      <xdr:nvCxnSpPr>
        <xdr:cNvPr id="49" name="直線コネクタ 48">
          <a:extLst>
            <a:ext uri="{FF2B5EF4-FFF2-40B4-BE49-F238E27FC236}">
              <a16:creationId xmlns:a16="http://schemas.microsoft.com/office/drawing/2014/main" id="{00000000-0008-0000-0100-000031000000}"/>
            </a:ext>
          </a:extLst>
        </xdr:cNvPr>
        <xdr:cNvCxnSpPr/>
      </xdr:nvCxnSpPr>
      <xdr:spPr>
        <a:xfrm>
          <a:off x="45262800" y="8582025"/>
          <a:ext cx="2752725" cy="333375"/>
        </a:xfrm>
        <a:prstGeom prst="line">
          <a:avLst/>
        </a:prstGeom>
        <a:ln w="127">
          <a:solidFill>
            <a:srgbClr val="979797"/>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66</xdr:col>
      <xdr:colOff>0</xdr:colOff>
      <xdr:row>53</xdr:row>
      <xdr:rowOff>9525</xdr:rowOff>
    </xdr:from>
    <xdr:to>
      <xdr:col>70</xdr:col>
      <xdr:colOff>9525</xdr:colOff>
      <xdr:row>55</xdr:row>
      <xdr:rowOff>0</xdr:rowOff>
    </xdr:to>
    <xdr:cxnSp macro="">
      <xdr:nvCxnSpPr>
        <xdr:cNvPr id="50" name="直線コネクタ 49">
          <a:extLst>
            <a:ext uri="{FF2B5EF4-FFF2-40B4-BE49-F238E27FC236}">
              <a16:creationId xmlns:a16="http://schemas.microsoft.com/office/drawing/2014/main" id="{00000000-0008-0000-0100-000032000000}"/>
            </a:ext>
          </a:extLst>
        </xdr:cNvPr>
        <xdr:cNvCxnSpPr/>
      </xdr:nvCxnSpPr>
      <xdr:spPr>
        <a:xfrm>
          <a:off x="45262800" y="8924925"/>
          <a:ext cx="2752725" cy="333375"/>
        </a:xfrm>
        <a:prstGeom prst="line">
          <a:avLst/>
        </a:prstGeom>
        <a:ln w="127">
          <a:solidFill>
            <a:srgbClr val="979797"/>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79</xdr:col>
      <xdr:colOff>0</xdr:colOff>
      <xdr:row>49</xdr:row>
      <xdr:rowOff>9525</xdr:rowOff>
    </xdr:from>
    <xdr:to>
      <xdr:col>83</xdr:col>
      <xdr:colOff>9525</xdr:colOff>
      <xdr:row>51</xdr:row>
      <xdr:rowOff>0</xdr:rowOff>
    </xdr:to>
    <xdr:cxnSp macro="">
      <xdr:nvCxnSpPr>
        <xdr:cNvPr id="51" name="直線コネクタ 50">
          <a:extLst>
            <a:ext uri="{FF2B5EF4-FFF2-40B4-BE49-F238E27FC236}">
              <a16:creationId xmlns:a16="http://schemas.microsoft.com/office/drawing/2014/main" id="{00000000-0008-0000-0100-000033000000}"/>
            </a:ext>
          </a:extLst>
        </xdr:cNvPr>
        <xdr:cNvCxnSpPr/>
      </xdr:nvCxnSpPr>
      <xdr:spPr>
        <a:xfrm>
          <a:off x="54178200" y="8239125"/>
          <a:ext cx="2752725" cy="333375"/>
        </a:xfrm>
        <a:prstGeom prst="line">
          <a:avLst/>
        </a:prstGeom>
        <a:ln w="127">
          <a:solidFill>
            <a:srgbClr val="979797"/>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79</xdr:col>
      <xdr:colOff>0</xdr:colOff>
      <xdr:row>51</xdr:row>
      <xdr:rowOff>9525</xdr:rowOff>
    </xdr:from>
    <xdr:to>
      <xdr:col>83</xdr:col>
      <xdr:colOff>9525</xdr:colOff>
      <xdr:row>53</xdr:row>
      <xdr:rowOff>0</xdr:rowOff>
    </xdr:to>
    <xdr:cxnSp macro="">
      <xdr:nvCxnSpPr>
        <xdr:cNvPr id="52" name="直線コネクタ 51">
          <a:extLst>
            <a:ext uri="{FF2B5EF4-FFF2-40B4-BE49-F238E27FC236}">
              <a16:creationId xmlns:a16="http://schemas.microsoft.com/office/drawing/2014/main" id="{00000000-0008-0000-0100-000034000000}"/>
            </a:ext>
          </a:extLst>
        </xdr:cNvPr>
        <xdr:cNvCxnSpPr/>
      </xdr:nvCxnSpPr>
      <xdr:spPr>
        <a:xfrm>
          <a:off x="54178200" y="8582025"/>
          <a:ext cx="2752725" cy="333375"/>
        </a:xfrm>
        <a:prstGeom prst="line">
          <a:avLst/>
        </a:prstGeom>
        <a:ln w="127">
          <a:solidFill>
            <a:srgbClr val="979797"/>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79</xdr:col>
      <xdr:colOff>0</xdr:colOff>
      <xdr:row>53</xdr:row>
      <xdr:rowOff>9525</xdr:rowOff>
    </xdr:from>
    <xdr:to>
      <xdr:col>83</xdr:col>
      <xdr:colOff>9525</xdr:colOff>
      <xdr:row>55</xdr:row>
      <xdr:rowOff>0</xdr:rowOff>
    </xdr:to>
    <xdr:cxnSp macro="">
      <xdr:nvCxnSpPr>
        <xdr:cNvPr id="53" name="直線コネクタ 52">
          <a:extLst>
            <a:ext uri="{FF2B5EF4-FFF2-40B4-BE49-F238E27FC236}">
              <a16:creationId xmlns:a16="http://schemas.microsoft.com/office/drawing/2014/main" id="{00000000-0008-0000-0100-000035000000}"/>
            </a:ext>
          </a:extLst>
        </xdr:cNvPr>
        <xdr:cNvCxnSpPr/>
      </xdr:nvCxnSpPr>
      <xdr:spPr>
        <a:xfrm>
          <a:off x="54178200" y="8924925"/>
          <a:ext cx="2752725" cy="333375"/>
        </a:xfrm>
        <a:prstGeom prst="line">
          <a:avLst/>
        </a:prstGeom>
        <a:ln w="127">
          <a:solidFill>
            <a:srgbClr val="979797"/>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92</xdr:col>
      <xdr:colOff>0</xdr:colOff>
      <xdr:row>49</xdr:row>
      <xdr:rowOff>9525</xdr:rowOff>
    </xdr:from>
    <xdr:to>
      <xdr:col>96</xdr:col>
      <xdr:colOff>9525</xdr:colOff>
      <xdr:row>51</xdr:row>
      <xdr:rowOff>0</xdr:rowOff>
    </xdr:to>
    <xdr:cxnSp macro="">
      <xdr:nvCxnSpPr>
        <xdr:cNvPr id="54" name="直線コネクタ 53">
          <a:extLst>
            <a:ext uri="{FF2B5EF4-FFF2-40B4-BE49-F238E27FC236}">
              <a16:creationId xmlns:a16="http://schemas.microsoft.com/office/drawing/2014/main" id="{00000000-0008-0000-0100-000036000000}"/>
            </a:ext>
          </a:extLst>
        </xdr:cNvPr>
        <xdr:cNvCxnSpPr/>
      </xdr:nvCxnSpPr>
      <xdr:spPr>
        <a:xfrm>
          <a:off x="63093600" y="8239125"/>
          <a:ext cx="2752725" cy="333375"/>
        </a:xfrm>
        <a:prstGeom prst="line">
          <a:avLst/>
        </a:prstGeom>
        <a:ln w="127">
          <a:solidFill>
            <a:srgbClr val="979797"/>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92</xdr:col>
      <xdr:colOff>0</xdr:colOff>
      <xdr:row>51</xdr:row>
      <xdr:rowOff>9525</xdr:rowOff>
    </xdr:from>
    <xdr:to>
      <xdr:col>96</xdr:col>
      <xdr:colOff>9525</xdr:colOff>
      <xdr:row>53</xdr:row>
      <xdr:rowOff>0</xdr:rowOff>
    </xdr:to>
    <xdr:cxnSp macro="">
      <xdr:nvCxnSpPr>
        <xdr:cNvPr id="55" name="直線コネクタ 54">
          <a:extLst>
            <a:ext uri="{FF2B5EF4-FFF2-40B4-BE49-F238E27FC236}">
              <a16:creationId xmlns:a16="http://schemas.microsoft.com/office/drawing/2014/main" id="{00000000-0008-0000-0100-000037000000}"/>
            </a:ext>
          </a:extLst>
        </xdr:cNvPr>
        <xdr:cNvCxnSpPr/>
      </xdr:nvCxnSpPr>
      <xdr:spPr>
        <a:xfrm>
          <a:off x="63093600" y="8582025"/>
          <a:ext cx="2752725" cy="333375"/>
        </a:xfrm>
        <a:prstGeom prst="line">
          <a:avLst/>
        </a:prstGeom>
        <a:ln w="127">
          <a:solidFill>
            <a:srgbClr val="979797"/>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92</xdr:col>
      <xdr:colOff>0</xdr:colOff>
      <xdr:row>53</xdr:row>
      <xdr:rowOff>9525</xdr:rowOff>
    </xdr:from>
    <xdr:to>
      <xdr:col>96</xdr:col>
      <xdr:colOff>9525</xdr:colOff>
      <xdr:row>55</xdr:row>
      <xdr:rowOff>0</xdr:rowOff>
    </xdr:to>
    <xdr:cxnSp macro="">
      <xdr:nvCxnSpPr>
        <xdr:cNvPr id="56" name="直線コネクタ 55">
          <a:extLst>
            <a:ext uri="{FF2B5EF4-FFF2-40B4-BE49-F238E27FC236}">
              <a16:creationId xmlns:a16="http://schemas.microsoft.com/office/drawing/2014/main" id="{00000000-0008-0000-0100-000038000000}"/>
            </a:ext>
          </a:extLst>
        </xdr:cNvPr>
        <xdr:cNvCxnSpPr/>
      </xdr:nvCxnSpPr>
      <xdr:spPr>
        <a:xfrm>
          <a:off x="63093600" y="8924925"/>
          <a:ext cx="2752725" cy="333375"/>
        </a:xfrm>
        <a:prstGeom prst="line">
          <a:avLst/>
        </a:prstGeom>
        <a:ln w="127">
          <a:solidFill>
            <a:srgbClr val="979797"/>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104775</xdr:colOff>
      <xdr:row>54</xdr:row>
      <xdr:rowOff>38100</xdr:rowOff>
    </xdr:from>
    <xdr:to>
      <xdr:col>54</xdr:col>
      <xdr:colOff>114300</xdr:colOff>
      <xdr:row>56</xdr:row>
      <xdr:rowOff>76200</xdr:rowOff>
    </xdr:to>
    <xdr:sp macro="" textlink="">
      <xdr:nvSpPr>
        <xdr:cNvPr id="77" name="テキスト ボックス 76">
          <a:extLst>
            <a:ext uri="{FF2B5EF4-FFF2-40B4-BE49-F238E27FC236}">
              <a16:creationId xmlns:a16="http://schemas.microsoft.com/office/drawing/2014/main" id="{00000000-0008-0000-0100-00004D000000}"/>
            </a:ext>
          </a:extLst>
        </xdr:cNvPr>
        <xdr:cNvSpPr txBox="1"/>
      </xdr:nvSpPr>
      <xdr:spPr>
        <a:xfrm>
          <a:off x="8277225" y="8629650"/>
          <a:ext cx="390525"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kumimoji="1" lang="en-US" altLang="ja-JP" sz="900"/>
            <a:t>(9)</a:t>
          </a:r>
          <a:endParaRPr kumimoji="1" lang="ja-JP" altLang="en-US" sz="900"/>
        </a:p>
      </xdr:txBody>
    </xdr:sp>
    <xdr:clientData/>
  </xdr:twoCellAnchor>
  <xdr:twoCellAnchor>
    <xdr:from>
      <xdr:col>95</xdr:col>
      <xdr:colOff>104774</xdr:colOff>
      <xdr:row>54</xdr:row>
      <xdr:rowOff>38100</xdr:rowOff>
    </xdr:from>
    <xdr:to>
      <xdr:col>97</xdr:col>
      <xdr:colOff>155774</xdr:colOff>
      <xdr:row>56</xdr:row>
      <xdr:rowOff>76200</xdr:rowOff>
    </xdr:to>
    <xdr:sp macro="" textlink="">
      <xdr:nvSpPr>
        <xdr:cNvPr id="78" name="テキスト ボックス 77">
          <a:extLst>
            <a:ext uri="{FF2B5EF4-FFF2-40B4-BE49-F238E27FC236}">
              <a16:creationId xmlns:a16="http://schemas.microsoft.com/office/drawing/2014/main" id="{00000000-0008-0000-0100-00004E000000}"/>
            </a:ext>
          </a:extLst>
        </xdr:cNvPr>
        <xdr:cNvSpPr txBox="1"/>
      </xdr:nvSpPr>
      <xdr:spPr>
        <a:xfrm>
          <a:off x="16468724" y="8629650"/>
          <a:ext cx="43200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kumimoji="1" lang="en-US" altLang="ja-JP" sz="900"/>
            <a:t>(12)</a:t>
          </a:r>
          <a:endParaRPr kumimoji="1" lang="ja-JP" altLang="en-US" sz="900"/>
        </a:p>
      </xdr:txBody>
    </xdr:sp>
    <xdr:clientData/>
  </xdr:twoCellAnchor>
  <xdr:twoCellAnchor>
    <xdr:from>
      <xdr:col>56</xdr:col>
      <xdr:colOff>104774</xdr:colOff>
      <xdr:row>54</xdr:row>
      <xdr:rowOff>38100</xdr:rowOff>
    </xdr:from>
    <xdr:to>
      <xdr:col>58</xdr:col>
      <xdr:colOff>155774</xdr:colOff>
      <xdr:row>56</xdr:row>
      <xdr:rowOff>76200</xdr:rowOff>
    </xdr:to>
    <xdr:sp macro="" textlink="">
      <xdr:nvSpPr>
        <xdr:cNvPr id="79" name="テキスト ボックス 78">
          <a:extLst>
            <a:ext uri="{FF2B5EF4-FFF2-40B4-BE49-F238E27FC236}">
              <a16:creationId xmlns:a16="http://schemas.microsoft.com/office/drawing/2014/main" id="{00000000-0008-0000-0100-00004F000000}"/>
            </a:ext>
          </a:extLst>
        </xdr:cNvPr>
        <xdr:cNvSpPr txBox="1"/>
      </xdr:nvSpPr>
      <xdr:spPr>
        <a:xfrm>
          <a:off x="9039224" y="8629650"/>
          <a:ext cx="43200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kumimoji="1" lang="en-US" altLang="ja-JP" sz="900"/>
            <a:t>(10)</a:t>
          </a:r>
          <a:endParaRPr kumimoji="1" lang="ja-JP" altLang="en-US" sz="900"/>
        </a:p>
      </xdr:txBody>
    </xdr:sp>
    <xdr:clientData/>
  </xdr:twoCellAnchor>
  <xdr:twoCellAnchor>
    <xdr:from>
      <xdr:col>91</xdr:col>
      <xdr:colOff>104774</xdr:colOff>
      <xdr:row>54</xdr:row>
      <xdr:rowOff>38100</xdr:rowOff>
    </xdr:from>
    <xdr:to>
      <xdr:col>93</xdr:col>
      <xdr:colOff>155774</xdr:colOff>
      <xdr:row>56</xdr:row>
      <xdr:rowOff>76200</xdr:rowOff>
    </xdr:to>
    <xdr:sp macro="" textlink="">
      <xdr:nvSpPr>
        <xdr:cNvPr id="80" name="テキスト ボックス 79">
          <a:extLst>
            <a:ext uri="{FF2B5EF4-FFF2-40B4-BE49-F238E27FC236}">
              <a16:creationId xmlns:a16="http://schemas.microsoft.com/office/drawing/2014/main" id="{00000000-0008-0000-0100-000050000000}"/>
            </a:ext>
          </a:extLst>
        </xdr:cNvPr>
        <xdr:cNvSpPr txBox="1"/>
      </xdr:nvSpPr>
      <xdr:spPr>
        <a:xfrm>
          <a:off x="15706724" y="8629650"/>
          <a:ext cx="43200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kumimoji="1" lang="en-US" altLang="ja-JP" sz="900"/>
            <a:t>(11)</a:t>
          </a:r>
          <a:endParaRPr kumimoji="1" lang="ja-JP" altLang="en-US" sz="9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65</xdr:col>
      <xdr:colOff>9525</xdr:colOff>
      <xdr:row>58</xdr:row>
      <xdr:rowOff>66675</xdr:rowOff>
    </xdr:from>
    <xdr:to>
      <xdr:col>107</xdr:col>
      <xdr:colOff>66675</xdr:colOff>
      <xdr:row>101</xdr:row>
      <xdr:rowOff>66675</xdr:rowOff>
    </xdr:to>
    <xdr:sp macro="" textlink="">
      <xdr:nvSpPr>
        <xdr:cNvPr id="43193" name="AutoShape 255">
          <a:extLst>
            <a:ext uri="{FF2B5EF4-FFF2-40B4-BE49-F238E27FC236}">
              <a16:creationId xmlns:a16="http://schemas.microsoft.com/office/drawing/2014/main" id="{00000000-0008-0000-0200-0000B9A80000}"/>
            </a:ext>
          </a:extLst>
        </xdr:cNvPr>
        <xdr:cNvSpPr>
          <a:spLocks noChangeArrowheads="1"/>
        </xdr:cNvSpPr>
      </xdr:nvSpPr>
      <xdr:spPr bwMode="auto">
        <a:xfrm>
          <a:off x="5730637" y="5181447"/>
          <a:ext cx="3753869" cy="6200316"/>
        </a:xfrm>
        <a:prstGeom prst="roundRect">
          <a:avLst>
            <a:gd name="adj" fmla="val 6588"/>
          </a:avLst>
        </a:prstGeom>
        <a:noFill/>
        <a:ln w="57150">
          <a:solidFill>
            <a:srgbClr val="0000FF"/>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66675</xdr:colOff>
      <xdr:row>58</xdr:row>
      <xdr:rowOff>66675</xdr:rowOff>
    </xdr:from>
    <xdr:to>
      <xdr:col>52</xdr:col>
      <xdr:colOff>85725</xdr:colOff>
      <xdr:row>101</xdr:row>
      <xdr:rowOff>66675</xdr:rowOff>
    </xdr:to>
    <xdr:sp macro="" textlink="">
      <xdr:nvSpPr>
        <xdr:cNvPr id="43194" name="AutoShape 254">
          <a:extLst>
            <a:ext uri="{FF2B5EF4-FFF2-40B4-BE49-F238E27FC236}">
              <a16:creationId xmlns:a16="http://schemas.microsoft.com/office/drawing/2014/main" id="{00000000-0008-0000-0200-0000BAA80000}"/>
            </a:ext>
          </a:extLst>
        </xdr:cNvPr>
        <xdr:cNvSpPr>
          <a:spLocks noChangeArrowheads="1"/>
        </xdr:cNvSpPr>
      </xdr:nvSpPr>
      <xdr:spPr bwMode="auto">
        <a:xfrm>
          <a:off x="1590675" y="5410200"/>
          <a:ext cx="3448050" cy="6629400"/>
        </a:xfrm>
        <a:prstGeom prst="roundRect">
          <a:avLst>
            <a:gd name="adj" fmla="val 7315"/>
          </a:avLst>
        </a:prstGeom>
        <a:noFill/>
        <a:ln w="57150">
          <a:solidFill>
            <a:srgbClr val="0000FF"/>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58</xdr:col>
      <xdr:colOff>9525</xdr:colOff>
      <xdr:row>153</xdr:row>
      <xdr:rowOff>47625</xdr:rowOff>
    </xdr:from>
    <xdr:to>
      <xdr:col>67</xdr:col>
      <xdr:colOff>19050</xdr:colOff>
      <xdr:row>155</xdr:row>
      <xdr:rowOff>76200</xdr:rowOff>
    </xdr:to>
    <xdr:sp macro="" textlink="">
      <xdr:nvSpPr>
        <xdr:cNvPr id="43195" name="AutoShape 11">
          <a:extLst>
            <a:ext uri="{FF2B5EF4-FFF2-40B4-BE49-F238E27FC236}">
              <a16:creationId xmlns:a16="http://schemas.microsoft.com/office/drawing/2014/main" id="{00000000-0008-0000-0200-0000BBA80000}"/>
            </a:ext>
          </a:extLst>
        </xdr:cNvPr>
        <xdr:cNvSpPr>
          <a:spLocks noChangeArrowheads="1"/>
        </xdr:cNvSpPr>
      </xdr:nvSpPr>
      <xdr:spPr bwMode="auto">
        <a:xfrm flipH="1">
          <a:off x="5534025" y="17325975"/>
          <a:ext cx="866775" cy="238125"/>
        </a:xfrm>
        <a:prstGeom prst="bracketPair">
          <a:avLst>
            <a:gd name="adj" fmla="val 24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57150</xdr:colOff>
      <xdr:row>136</xdr:row>
      <xdr:rowOff>66675</xdr:rowOff>
    </xdr:from>
    <xdr:to>
      <xdr:col>7</xdr:col>
      <xdr:colOff>66675</xdr:colOff>
      <xdr:row>138</xdr:row>
      <xdr:rowOff>95250</xdr:rowOff>
    </xdr:to>
    <xdr:sp macro="" textlink="">
      <xdr:nvSpPr>
        <xdr:cNvPr id="43196" name="AutoShape 12">
          <a:extLst>
            <a:ext uri="{FF2B5EF4-FFF2-40B4-BE49-F238E27FC236}">
              <a16:creationId xmlns:a16="http://schemas.microsoft.com/office/drawing/2014/main" id="{00000000-0008-0000-0200-0000BCA80000}"/>
            </a:ext>
          </a:extLst>
        </xdr:cNvPr>
        <xdr:cNvSpPr>
          <a:spLocks noChangeArrowheads="1"/>
        </xdr:cNvSpPr>
      </xdr:nvSpPr>
      <xdr:spPr bwMode="auto">
        <a:xfrm rot="5400000">
          <a:off x="561975" y="15678150"/>
          <a:ext cx="238125" cy="104775"/>
        </a:xfrm>
        <a:prstGeom prst="bracketPair">
          <a:avLst>
            <a:gd name="adj" fmla="val 42995"/>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66675</xdr:colOff>
      <xdr:row>133</xdr:row>
      <xdr:rowOff>38100</xdr:rowOff>
    </xdr:from>
    <xdr:to>
      <xdr:col>5</xdr:col>
      <xdr:colOff>28575</xdr:colOff>
      <xdr:row>134</xdr:row>
      <xdr:rowOff>76200</xdr:rowOff>
    </xdr:to>
    <xdr:sp macro="" textlink="">
      <xdr:nvSpPr>
        <xdr:cNvPr id="43202" name="Oval 42">
          <a:extLst>
            <a:ext uri="{FF2B5EF4-FFF2-40B4-BE49-F238E27FC236}">
              <a16:creationId xmlns:a16="http://schemas.microsoft.com/office/drawing/2014/main" id="{00000000-0008-0000-0200-0000C2A80000}"/>
            </a:ext>
          </a:extLst>
        </xdr:cNvPr>
        <xdr:cNvSpPr>
          <a:spLocks noChangeArrowheads="1"/>
        </xdr:cNvSpPr>
      </xdr:nvSpPr>
      <xdr:spPr bwMode="auto">
        <a:xfrm>
          <a:off x="352425" y="15268575"/>
          <a:ext cx="152400" cy="142875"/>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85725</xdr:colOff>
      <xdr:row>152</xdr:row>
      <xdr:rowOff>76200</xdr:rowOff>
    </xdr:from>
    <xdr:to>
      <xdr:col>5</xdr:col>
      <xdr:colOff>47625</xdr:colOff>
      <xdr:row>154</xdr:row>
      <xdr:rowOff>9525</xdr:rowOff>
    </xdr:to>
    <xdr:sp macro="" textlink="">
      <xdr:nvSpPr>
        <xdr:cNvPr id="43203" name="Oval 45">
          <a:extLst>
            <a:ext uri="{FF2B5EF4-FFF2-40B4-BE49-F238E27FC236}">
              <a16:creationId xmlns:a16="http://schemas.microsoft.com/office/drawing/2014/main" id="{00000000-0008-0000-0200-0000C3A80000}"/>
            </a:ext>
          </a:extLst>
        </xdr:cNvPr>
        <xdr:cNvSpPr>
          <a:spLocks noChangeArrowheads="1"/>
        </xdr:cNvSpPr>
      </xdr:nvSpPr>
      <xdr:spPr bwMode="auto">
        <a:xfrm>
          <a:off x="371475" y="17249775"/>
          <a:ext cx="152400" cy="142875"/>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66675</xdr:colOff>
      <xdr:row>157</xdr:row>
      <xdr:rowOff>38100</xdr:rowOff>
    </xdr:from>
    <xdr:to>
      <xdr:col>5</xdr:col>
      <xdr:colOff>38100</xdr:colOff>
      <xdr:row>158</xdr:row>
      <xdr:rowOff>76200</xdr:rowOff>
    </xdr:to>
    <xdr:sp macro="" textlink="">
      <xdr:nvSpPr>
        <xdr:cNvPr id="43204" name="Oval 46">
          <a:extLst>
            <a:ext uri="{FF2B5EF4-FFF2-40B4-BE49-F238E27FC236}">
              <a16:creationId xmlns:a16="http://schemas.microsoft.com/office/drawing/2014/main" id="{00000000-0008-0000-0200-0000C4A80000}"/>
            </a:ext>
          </a:extLst>
        </xdr:cNvPr>
        <xdr:cNvSpPr>
          <a:spLocks noChangeArrowheads="1"/>
        </xdr:cNvSpPr>
      </xdr:nvSpPr>
      <xdr:spPr bwMode="auto">
        <a:xfrm>
          <a:off x="352425" y="17735550"/>
          <a:ext cx="161925" cy="142875"/>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47625</xdr:colOff>
      <xdr:row>153</xdr:row>
      <xdr:rowOff>47625</xdr:rowOff>
    </xdr:from>
    <xdr:to>
      <xdr:col>32</xdr:col>
      <xdr:colOff>0</xdr:colOff>
      <xdr:row>154</xdr:row>
      <xdr:rowOff>85725</xdr:rowOff>
    </xdr:to>
    <xdr:sp macro="" textlink="">
      <xdr:nvSpPr>
        <xdr:cNvPr id="43205" name="Oval 47">
          <a:extLst>
            <a:ext uri="{FF2B5EF4-FFF2-40B4-BE49-F238E27FC236}">
              <a16:creationId xmlns:a16="http://schemas.microsoft.com/office/drawing/2014/main" id="{00000000-0008-0000-0200-0000C5A80000}"/>
            </a:ext>
          </a:extLst>
        </xdr:cNvPr>
        <xdr:cNvSpPr>
          <a:spLocks noChangeArrowheads="1"/>
        </xdr:cNvSpPr>
      </xdr:nvSpPr>
      <xdr:spPr bwMode="auto">
        <a:xfrm>
          <a:off x="2905125" y="17325975"/>
          <a:ext cx="142875" cy="142875"/>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54</xdr:col>
      <xdr:colOff>66675</xdr:colOff>
      <xdr:row>151</xdr:row>
      <xdr:rowOff>19050</xdr:rowOff>
    </xdr:from>
    <xdr:to>
      <xdr:col>56</xdr:col>
      <xdr:colOff>14550</xdr:colOff>
      <xdr:row>152</xdr:row>
      <xdr:rowOff>86577</xdr:rowOff>
    </xdr:to>
    <xdr:sp macro="" textlink="">
      <xdr:nvSpPr>
        <xdr:cNvPr id="43206" name="Oval 48">
          <a:extLst>
            <a:ext uri="{FF2B5EF4-FFF2-40B4-BE49-F238E27FC236}">
              <a16:creationId xmlns:a16="http://schemas.microsoft.com/office/drawing/2014/main" id="{00000000-0008-0000-0200-0000C6A80000}"/>
            </a:ext>
          </a:extLst>
        </xdr:cNvPr>
        <xdr:cNvSpPr>
          <a:spLocks noChangeArrowheads="1"/>
        </xdr:cNvSpPr>
      </xdr:nvSpPr>
      <xdr:spPr bwMode="auto">
        <a:xfrm>
          <a:off x="5167667" y="21556570"/>
          <a:ext cx="136800" cy="136800"/>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54</xdr:col>
      <xdr:colOff>66675</xdr:colOff>
      <xdr:row>140</xdr:row>
      <xdr:rowOff>47625</xdr:rowOff>
    </xdr:from>
    <xdr:to>
      <xdr:col>56</xdr:col>
      <xdr:colOff>14550</xdr:colOff>
      <xdr:row>141</xdr:row>
      <xdr:rowOff>33285</xdr:rowOff>
    </xdr:to>
    <xdr:sp macro="" textlink="">
      <xdr:nvSpPr>
        <xdr:cNvPr id="43207" name="Oval 49">
          <a:extLst>
            <a:ext uri="{FF2B5EF4-FFF2-40B4-BE49-F238E27FC236}">
              <a16:creationId xmlns:a16="http://schemas.microsoft.com/office/drawing/2014/main" id="{00000000-0008-0000-0200-0000C7A80000}"/>
            </a:ext>
          </a:extLst>
        </xdr:cNvPr>
        <xdr:cNvSpPr>
          <a:spLocks noChangeArrowheads="1"/>
        </xdr:cNvSpPr>
      </xdr:nvSpPr>
      <xdr:spPr bwMode="auto">
        <a:xfrm>
          <a:off x="5167667" y="20420105"/>
          <a:ext cx="136800" cy="136800"/>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62</xdr:col>
      <xdr:colOff>9525</xdr:colOff>
      <xdr:row>167</xdr:row>
      <xdr:rowOff>9525</xdr:rowOff>
    </xdr:from>
    <xdr:to>
      <xdr:col>69</xdr:col>
      <xdr:colOff>85725</xdr:colOff>
      <xdr:row>168</xdr:row>
      <xdr:rowOff>9525</xdr:rowOff>
    </xdr:to>
    <xdr:sp macro="" textlink="">
      <xdr:nvSpPr>
        <xdr:cNvPr id="43208" name="AutoShape 173">
          <a:extLst>
            <a:ext uri="{FF2B5EF4-FFF2-40B4-BE49-F238E27FC236}">
              <a16:creationId xmlns:a16="http://schemas.microsoft.com/office/drawing/2014/main" id="{00000000-0008-0000-0200-0000C8A80000}"/>
            </a:ext>
          </a:extLst>
        </xdr:cNvPr>
        <xdr:cNvSpPr>
          <a:spLocks noChangeArrowheads="1"/>
        </xdr:cNvSpPr>
      </xdr:nvSpPr>
      <xdr:spPr bwMode="auto">
        <a:xfrm>
          <a:off x="6262407" y="20034437"/>
          <a:ext cx="782171" cy="324970"/>
        </a:xfrm>
        <a:prstGeom prst="roundRect">
          <a:avLst>
            <a:gd name="adj"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48</xdr:col>
      <xdr:colOff>47625</xdr:colOff>
      <xdr:row>167</xdr:row>
      <xdr:rowOff>9525</xdr:rowOff>
    </xdr:from>
    <xdr:to>
      <xdr:col>58</xdr:col>
      <xdr:colOff>47625</xdr:colOff>
      <xdr:row>168</xdr:row>
      <xdr:rowOff>9525</xdr:rowOff>
    </xdr:to>
    <xdr:sp macro="" textlink="">
      <xdr:nvSpPr>
        <xdr:cNvPr id="43209" name="AutoShape 174">
          <a:extLst>
            <a:ext uri="{FF2B5EF4-FFF2-40B4-BE49-F238E27FC236}">
              <a16:creationId xmlns:a16="http://schemas.microsoft.com/office/drawing/2014/main" id="{00000000-0008-0000-0200-0000C9A80000}"/>
            </a:ext>
          </a:extLst>
        </xdr:cNvPr>
        <xdr:cNvSpPr>
          <a:spLocks noChangeArrowheads="1"/>
        </xdr:cNvSpPr>
      </xdr:nvSpPr>
      <xdr:spPr bwMode="auto">
        <a:xfrm>
          <a:off x="4619625" y="18811875"/>
          <a:ext cx="952500" cy="323850"/>
        </a:xfrm>
        <a:prstGeom prst="roundRect">
          <a:avLst>
            <a:gd name="adj"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51</xdr:col>
      <xdr:colOff>47625</xdr:colOff>
      <xdr:row>63</xdr:row>
      <xdr:rowOff>76200</xdr:rowOff>
    </xdr:from>
    <xdr:to>
      <xdr:col>54</xdr:col>
      <xdr:colOff>76200</xdr:colOff>
      <xdr:row>67</xdr:row>
      <xdr:rowOff>9525</xdr:rowOff>
    </xdr:to>
    <xdr:sp macro="" textlink="">
      <xdr:nvSpPr>
        <xdr:cNvPr id="10484" name="Oval 244">
          <a:extLst>
            <a:ext uri="{FF2B5EF4-FFF2-40B4-BE49-F238E27FC236}">
              <a16:creationId xmlns:a16="http://schemas.microsoft.com/office/drawing/2014/main" id="{00000000-0008-0000-0200-0000F4280000}"/>
            </a:ext>
          </a:extLst>
        </xdr:cNvPr>
        <xdr:cNvSpPr>
          <a:spLocks noChangeArrowheads="1"/>
        </xdr:cNvSpPr>
      </xdr:nvSpPr>
      <xdr:spPr bwMode="auto">
        <a:xfrm>
          <a:off x="4905375" y="5943600"/>
          <a:ext cx="314325" cy="352425"/>
        </a:xfrm>
        <a:prstGeom prst="ellipse">
          <a:avLst/>
        </a:prstGeom>
        <a:solidFill>
          <a:srgbClr val="FFFF00"/>
        </a:solidFill>
        <a:ln w="12700" algn="ctr">
          <a:solidFill>
            <a:srgbClr val="008000"/>
          </a:solidFill>
          <a:round/>
          <a:headEnd/>
          <a:tailEnd/>
        </a:ln>
        <a:effectLst>
          <a:outerShdw dist="35921" dir="2700000" algn="ctr" rotWithShape="0">
            <a:srgbClr val="000000"/>
          </a:outerShdw>
        </a:effectLst>
      </xdr:spPr>
      <xdr:txBody>
        <a:bodyPr vertOverflow="clip" wrap="square" lIns="36576" tIns="22860" rIns="36576" bIns="0" anchor="t" upright="1"/>
        <a:lstStyle/>
        <a:p>
          <a:pPr algn="ctr" rtl="0">
            <a:defRPr sz="1000"/>
          </a:pPr>
          <a:r>
            <a:rPr lang="en-US" altLang="ja-JP" sz="1600" b="1" i="0" u="none" strike="noStrike" baseline="0">
              <a:solidFill>
                <a:srgbClr val="000000"/>
              </a:solidFill>
              <a:latin typeface="ＭＳ Ｐゴシック"/>
              <a:ea typeface="ＭＳ Ｐゴシック"/>
            </a:rPr>
            <a:t>1</a:t>
          </a:r>
          <a:endParaRPr lang="ja-JP" altLang="en-US" sz="1600" b="1" i="0" u="none" strike="noStrike" baseline="0">
            <a:solidFill>
              <a:srgbClr val="000000"/>
            </a:solidFill>
            <a:latin typeface="ＭＳ Ｐゴシック"/>
            <a:ea typeface="ＭＳ Ｐゴシック"/>
          </a:endParaRPr>
        </a:p>
      </xdr:txBody>
    </xdr:sp>
    <xdr:clientData/>
  </xdr:twoCellAnchor>
  <xdr:twoCellAnchor>
    <xdr:from>
      <xdr:col>51</xdr:col>
      <xdr:colOff>28575</xdr:colOff>
      <xdr:row>69</xdr:row>
      <xdr:rowOff>0</xdr:rowOff>
    </xdr:from>
    <xdr:to>
      <xdr:col>54</xdr:col>
      <xdr:colOff>57150</xdr:colOff>
      <xdr:row>72</xdr:row>
      <xdr:rowOff>0</xdr:rowOff>
    </xdr:to>
    <xdr:sp macro="" textlink="">
      <xdr:nvSpPr>
        <xdr:cNvPr id="10485" name="Oval 245">
          <a:extLst>
            <a:ext uri="{FF2B5EF4-FFF2-40B4-BE49-F238E27FC236}">
              <a16:creationId xmlns:a16="http://schemas.microsoft.com/office/drawing/2014/main" id="{00000000-0008-0000-0200-0000F5280000}"/>
            </a:ext>
          </a:extLst>
        </xdr:cNvPr>
        <xdr:cNvSpPr>
          <a:spLocks noChangeArrowheads="1"/>
        </xdr:cNvSpPr>
      </xdr:nvSpPr>
      <xdr:spPr bwMode="auto">
        <a:xfrm>
          <a:off x="4886325" y="7515225"/>
          <a:ext cx="314325" cy="342900"/>
        </a:xfrm>
        <a:prstGeom prst="ellipse">
          <a:avLst/>
        </a:prstGeom>
        <a:solidFill>
          <a:srgbClr val="FFFF00"/>
        </a:solidFill>
        <a:ln w="12700" algn="ctr">
          <a:solidFill>
            <a:srgbClr val="008000"/>
          </a:solidFill>
          <a:round/>
          <a:headEnd/>
          <a:tailEnd/>
        </a:ln>
        <a:effectLst>
          <a:outerShdw dist="35921" dir="2700000" algn="ctr" rotWithShape="0">
            <a:srgbClr val="000000"/>
          </a:outerShdw>
        </a:effectLst>
      </xdr:spPr>
      <xdr:txBody>
        <a:bodyPr vertOverflow="clip" wrap="square" lIns="36576" tIns="22860" rIns="36576" bIns="0" anchor="t" upright="1"/>
        <a:lstStyle/>
        <a:p>
          <a:pPr algn="ctr" rtl="0">
            <a:defRPr sz="1000"/>
          </a:pPr>
          <a:r>
            <a:rPr lang="en-US" altLang="ja-JP" sz="1400" b="1" i="0" u="none" strike="noStrike" baseline="0">
              <a:solidFill>
                <a:srgbClr val="000000"/>
              </a:solidFill>
              <a:latin typeface="ＭＳ Ｐゴシック"/>
              <a:ea typeface="ＭＳ Ｐゴシック"/>
            </a:rPr>
            <a:t>2</a:t>
          </a:r>
          <a:endParaRPr lang="ja-JP" altLang="en-US" sz="1400" b="1" i="0" u="none" strike="noStrike" baseline="0">
            <a:solidFill>
              <a:srgbClr val="000000"/>
            </a:solidFill>
            <a:latin typeface="ＭＳ Ｐゴシック"/>
            <a:ea typeface="ＭＳ Ｐゴシック"/>
          </a:endParaRPr>
        </a:p>
      </xdr:txBody>
    </xdr:sp>
    <xdr:clientData/>
  </xdr:twoCellAnchor>
  <xdr:twoCellAnchor>
    <xdr:from>
      <xdr:col>51</xdr:col>
      <xdr:colOff>47625</xdr:colOff>
      <xdr:row>91</xdr:row>
      <xdr:rowOff>0</xdr:rowOff>
    </xdr:from>
    <xdr:to>
      <xdr:col>54</xdr:col>
      <xdr:colOff>76200</xdr:colOff>
      <xdr:row>94</xdr:row>
      <xdr:rowOff>28575</xdr:rowOff>
    </xdr:to>
    <xdr:sp macro="" textlink="">
      <xdr:nvSpPr>
        <xdr:cNvPr id="10486" name="Oval 246">
          <a:extLst>
            <a:ext uri="{FF2B5EF4-FFF2-40B4-BE49-F238E27FC236}">
              <a16:creationId xmlns:a16="http://schemas.microsoft.com/office/drawing/2014/main" id="{00000000-0008-0000-0200-0000F6280000}"/>
            </a:ext>
          </a:extLst>
        </xdr:cNvPr>
        <xdr:cNvSpPr>
          <a:spLocks noChangeArrowheads="1"/>
        </xdr:cNvSpPr>
      </xdr:nvSpPr>
      <xdr:spPr bwMode="auto">
        <a:xfrm>
          <a:off x="4536498" y="14405467"/>
          <a:ext cx="292626" cy="321966"/>
        </a:xfrm>
        <a:prstGeom prst="ellipse">
          <a:avLst/>
        </a:prstGeom>
        <a:solidFill>
          <a:srgbClr val="FFFF00"/>
        </a:solidFill>
        <a:ln w="12700" algn="ctr">
          <a:solidFill>
            <a:srgbClr val="008000"/>
          </a:solidFill>
          <a:round/>
          <a:headEnd/>
          <a:tailEnd/>
        </a:ln>
        <a:effectLst>
          <a:outerShdw dist="35921" dir="2700000" algn="ctr" rotWithShape="0">
            <a:srgbClr val="000000"/>
          </a:outerShdw>
        </a:effectLst>
      </xdr:spPr>
      <xdr:txBody>
        <a:bodyPr vertOverflow="clip" wrap="square" lIns="36576" tIns="22860" rIns="36576" bIns="0" anchor="t" upright="1"/>
        <a:lstStyle/>
        <a:p>
          <a:pPr algn="ctr" rtl="0">
            <a:defRPr sz="1000"/>
          </a:pPr>
          <a:r>
            <a:rPr lang="en-US" altLang="ja-JP" sz="1400" b="1" i="0" u="none" strike="noStrike" baseline="0">
              <a:solidFill>
                <a:srgbClr val="000000"/>
              </a:solidFill>
              <a:latin typeface="ＭＳ Ｐゴシック"/>
              <a:ea typeface="ＭＳ Ｐゴシック"/>
            </a:rPr>
            <a:t>3</a:t>
          </a:r>
          <a:endParaRPr lang="ja-JP" altLang="en-US" sz="1400" b="1" i="0" u="none" strike="noStrike" baseline="0">
            <a:solidFill>
              <a:srgbClr val="000000"/>
            </a:solidFill>
            <a:latin typeface="ＭＳ Ｐゴシック"/>
            <a:ea typeface="ＭＳ Ｐゴシック"/>
          </a:endParaRPr>
        </a:p>
      </xdr:txBody>
    </xdr:sp>
    <xdr:clientData/>
  </xdr:twoCellAnchor>
  <xdr:twoCellAnchor>
    <xdr:from>
      <xdr:col>51</xdr:col>
      <xdr:colOff>38100</xdr:colOff>
      <xdr:row>96</xdr:row>
      <xdr:rowOff>0</xdr:rowOff>
    </xdr:from>
    <xdr:to>
      <xdr:col>54</xdr:col>
      <xdr:colOff>66675</xdr:colOff>
      <xdr:row>99</xdr:row>
      <xdr:rowOff>0</xdr:rowOff>
    </xdr:to>
    <xdr:sp macro="" textlink="">
      <xdr:nvSpPr>
        <xdr:cNvPr id="10487" name="Oval 247">
          <a:extLst>
            <a:ext uri="{FF2B5EF4-FFF2-40B4-BE49-F238E27FC236}">
              <a16:creationId xmlns:a16="http://schemas.microsoft.com/office/drawing/2014/main" id="{00000000-0008-0000-0200-0000F7280000}"/>
            </a:ext>
          </a:extLst>
        </xdr:cNvPr>
        <xdr:cNvSpPr>
          <a:spLocks noChangeArrowheads="1"/>
        </xdr:cNvSpPr>
      </xdr:nvSpPr>
      <xdr:spPr bwMode="auto">
        <a:xfrm>
          <a:off x="4895850" y="11410950"/>
          <a:ext cx="314325" cy="352425"/>
        </a:xfrm>
        <a:prstGeom prst="ellipse">
          <a:avLst/>
        </a:prstGeom>
        <a:solidFill>
          <a:srgbClr val="FFFF00"/>
        </a:solidFill>
        <a:ln w="12700" algn="ctr">
          <a:solidFill>
            <a:srgbClr val="008000"/>
          </a:solidFill>
          <a:round/>
          <a:headEnd/>
          <a:tailEnd/>
        </a:ln>
        <a:effectLst>
          <a:outerShdw dist="35921" dir="2700000" algn="ctr" rotWithShape="0">
            <a:srgbClr val="000000"/>
          </a:outerShdw>
        </a:effectLst>
      </xdr:spPr>
      <xdr:txBody>
        <a:bodyPr vertOverflow="clip" wrap="square" lIns="36576" tIns="22860" rIns="36576" bIns="0" anchor="t" upright="1"/>
        <a:lstStyle/>
        <a:p>
          <a:pPr algn="ctr" rtl="0">
            <a:defRPr sz="1000"/>
          </a:pPr>
          <a:r>
            <a:rPr lang="en-US" altLang="ja-JP" sz="1400" b="1" i="0" u="none" strike="noStrike" baseline="0">
              <a:solidFill>
                <a:srgbClr val="000000"/>
              </a:solidFill>
              <a:latin typeface="ＭＳ Ｐゴシック"/>
              <a:ea typeface="ＭＳ Ｐゴシック"/>
            </a:rPr>
            <a:t>4</a:t>
          </a:r>
          <a:endParaRPr lang="ja-JP" altLang="en-US" sz="1400" b="1" i="0" u="none" strike="noStrike" baseline="0">
            <a:solidFill>
              <a:srgbClr val="000000"/>
            </a:solidFill>
            <a:latin typeface="ＭＳ Ｐゴシック"/>
            <a:ea typeface="ＭＳ Ｐゴシック"/>
          </a:endParaRPr>
        </a:p>
      </xdr:txBody>
    </xdr:sp>
    <xdr:clientData/>
  </xdr:twoCellAnchor>
  <xdr:twoCellAnchor>
    <xdr:from>
      <xdr:col>96</xdr:col>
      <xdr:colOff>38100</xdr:colOff>
      <xdr:row>101</xdr:row>
      <xdr:rowOff>28575</xdr:rowOff>
    </xdr:from>
    <xdr:to>
      <xdr:col>99</xdr:col>
      <xdr:colOff>66675</xdr:colOff>
      <xdr:row>104</xdr:row>
      <xdr:rowOff>57150</xdr:rowOff>
    </xdr:to>
    <xdr:sp macro="" textlink="">
      <xdr:nvSpPr>
        <xdr:cNvPr id="10488" name="Oval 248">
          <a:extLst>
            <a:ext uri="{FF2B5EF4-FFF2-40B4-BE49-F238E27FC236}">
              <a16:creationId xmlns:a16="http://schemas.microsoft.com/office/drawing/2014/main" id="{00000000-0008-0000-0200-0000F8280000}"/>
            </a:ext>
          </a:extLst>
        </xdr:cNvPr>
        <xdr:cNvSpPr>
          <a:spLocks noChangeArrowheads="1"/>
        </xdr:cNvSpPr>
      </xdr:nvSpPr>
      <xdr:spPr bwMode="auto">
        <a:xfrm>
          <a:off x="9182100" y="12001500"/>
          <a:ext cx="314325" cy="342900"/>
        </a:xfrm>
        <a:prstGeom prst="ellipse">
          <a:avLst/>
        </a:prstGeom>
        <a:solidFill>
          <a:srgbClr val="FFFF00"/>
        </a:solidFill>
        <a:ln w="12700" algn="ctr">
          <a:solidFill>
            <a:srgbClr val="008000"/>
          </a:solidFill>
          <a:round/>
          <a:headEnd/>
          <a:tailEnd/>
        </a:ln>
        <a:effectLst>
          <a:outerShdw dist="35921" dir="2700000" algn="ctr" rotWithShape="0">
            <a:srgbClr val="000000"/>
          </a:outerShdw>
        </a:effectLst>
      </xdr:spPr>
      <xdr:txBody>
        <a:bodyPr vertOverflow="clip" wrap="square" lIns="36576" tIns="22860" rIns="36576" bIns="0" anchor="t" upright="1"/>
        <a:lstStyle/>
        <a:p>
          <a:pPr algn="ctr" rtl="0">
            <a:defRPr sz="1000"/>
          </a:pPr>
          <a:r>
            <a:rPr lang="ja-JP" altLang="en-US" sz="1400" b="1" i="0" u="none" strike="noStrike" baseline="0">
              <a:solidFill>
                <a:srgbClr val="000000"/>
              </a:solidFill>
              <a:latin typeface="ＭＳ Ｐゴシック"/>
              <a:ea typeface="ＭＳ Ｐゴシック"/>
            </a:rPr>
            <a:t>６</a:t>
          </a:r>
        </a:p>
      </xdr:txBody>
    </xdr:sp>
    <xdr:clientData/>
  </xdr:twoCellAnchor>
  <xdr:twoCellAnchor>
    <xdr:from>
      <xdr:col>29</xdr:col>
      <xdr:colOff>0</xdr:colOff>
      <xdr:row>114</xdr:row>
      <xdr:rowOff>0</xdr:rowOff>
    </xdr:from>
    <xdr:to>
      <xdr:col>32</xdr:col>
      <xdr:colOff>28575</xdr:colOff>
      <xdr:row>117</xdr:row>
      <xdr:rowOff>28575</xdr:rowOff>
    </xdr:to>
    <xdr:sp macro="" textlink="">
      <xdr:nvSpPr>
        <xdr:cNvPr id="10489" name="Oval 249">
          <a:extLst>
            <a:ext uri="{FF2B5EF4-FFF2-40B4-BE49-F238E27FC236}">
              <a16:creationId xmlns:a16="http://schemas.microsoft.com/office/drawing/2014/main" id="{00000000-0008-0000-0200-0000F9280000}"/>
            </a:ext>
          </a:extLst>
        </xdr:cNvPr>
        <xdr:cNvSpPr>
          <a:spLocks noChangeArrowheads="1"/>
        </xdr:cNvSpPr>
      </xdr:nvSpPr>
      <xdr:spPr bwMode="auto">
        <a:xfrm>
          <a:off x="2762250" y="13020675"/>
          <a:ext cx="314325" cy="342900"/>
        </a:xfrm>
        <a:prstGeom prst="ellipse">
          <a:avLst/>
        </a:prstGeom>
        <a:solidFill>
          <a:srgbClr val="FFFF00"/>
        </a:solidFill>
        <a:ln w="12700" algn="ctr">
          <a:solidFill>
            <a:srgbClr val="008000"/>
          </a:solidFill>
          <a:round/>
          <a:headEnd/>
          <a:tailEnd/>
        </a:ln>
        <a:effectLst>
          <a:outerShdw dist="35921" dir="2700000" algn="ctr" rotWithShape="0">
            <a:srgbClr val="000000"/>
          </a:outerShdw>
        </a:effectLst>
      </xdr:spPr>
      <xdr:txBody>
        <a:bodyPr vertOverflow="clip" wrap="square" lIns="36576" tIns="22860" rIns="36576" bIns="0" anchor="t" upright="1"/>
        <a:lstStyle/>
        <a:p>
          <a:pPr algn="ctr" rtl="0">
            <a:defRPr sz="1000"/>
          </a:pPr>
          <a:r>
            <a:rPr lang="en-US" altLang="ja-JP" sz="1400" b="1" i="0" u="none" strike="noStrike" baseline="0">
              <a:solidFill>
                <a:srgbClr val="000000"/>
              </a:solidFill>
              <a:latin typeface="ＭＳ Ｐゴシック"/>
              <a:ea typeface="ＭＳ Ｐゴシック"/>
            </a:rPr>
            <a:t>5</a:t>
          </a:r>
          <a:endParaRPr lang="ja-JP" altLang="en-US" sz="1400" b="1" i="0" u="none" strike="noStrike" baseline="0">
            <a:solidFill>
              <a:srgbClr val="000000"/>
            </a:solidFill>
            <a:latin typeface="ＭＳ Ｐゴシック"/>
            <a:ea typeface="ＭＳ Ｐゴシック"/>
          </a:endParaRPr>
        </a:p>
      </xdr:txBody>
    </xdr:sp>
    <xdr:clientData/>
  </xdr:twoCellAnchor>
  <xdr:twoCellAnchor>
    <xdr:from>
      <xdr:col>2</xdr:col>
      <xdr:colOff>28575</xdr:colOff>
      <xdr:row>45</xdr:row>
      <xdr:rowOff>0</xdr:rowOff>
    </xdr:from>
    <xdr:to>
      <xdr:col>47</xdr:col>
      <xdr:colOff>67236</xdr:colOff>
      <xdr:row>51</xdr:row>
      <xdr:rowOff>85725</xdr:rowOff>
    </xdr:to>
    <xdr:sp macro="" textlink="">
      <xdr:nvSpPr>
        <xdr:cNvPr id="43217" name="AutoShape 253">
          <a:extLst>
            <a:ext uri="{FF2B5EF4-FFF2-40B4-BE49-F238E27FC236}">
              <a16:creationId xmlns:a16="http://schemas.microsoft.com/office/drawing/2014/main" id="{00000000-0008-0000-0200-0000D1A80000}"/>
            </a:ext>
          </a:extLst>
        </xdr:cNvPr>
        <xdr:cNvSpPr>
          <a:spLocks noChangeArrowheads="1"/>
        </xdr:cNvSpPr>
      </xdr:nvSpPr>
      <xdr:spPr bwMode="auto">
        <a:xfrm>
          <a:off x="230281" y="7776882"/>
          <a:ext cx="4577043" cy="646019"/>
        </a:xfrm>
        <a:prstGeom prst="roundRect">
          <a:avLst>
            <a:gd name="adj" fmla="val 16667"/>
          </a:avLst>
        </a:prstGeom>
        <a:noFill/>
        <a:ln w="57150">
          <a:solidFill>
            <a:srgbClr val="0000FF"/>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76200</xdr:colOff>
      <xdr:row>120</xdr:row>
      <xdr:rowOff>47625</xdr:rowOff>
    </xdr:from>
    <xdr:to>
      <xdr:col>63</xdr:col>
      <xdr:colOff>57150</xdr:colOff>
      <xdr:row>132</xdr:row>
      <xdr:rowOff>38100</xdr:rowOff>
    </xdr:to>
    <xdr:sp macro="" textlink="">
      <xdr:nvSpPr>
        <xdr:cNvPr id="43218" name="AutoShape 256">
          <a:extLst>
            <a:ext uri="{FF2B5EF4-FFF2-40B4-BE49-F238E27FC236}">
              <a16:creationId xmlns:a16="http://schemas.microsoft.com/office/drawing/2014/main" id="{00000000-0008-0000-0200-0000D2A80000}"/>
            </a:ext>
          </a:extLst>
        </xdr:cNvPr>
        <xdr:cNvSpPr>
          <a:spLocks noChangeArrowheads="1"/>
        </xdr:cNvSpPr>
      </xdr:nvSpPr>
      <xdr:spPr bwMode="auto">
        <a:xfrm>
          <a:off x="646215" y="13775500"/>
          <a:ext cx="5396099" cy="1178008"/>
        </a:xfrm>
        <a:prstGeom prst="roundRect">
          <a:avLst>
            <a:gd name="adj" fmla="val 16667"/>
          </a:avLst>
        </a:prstGeom>
        <a:noFill/>
        <a:ln w="57150">
          <a:solidFill>
            <a:srgbClr val="0000FF"/>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56895</xdr:colOff>
      <xdr:row>133</xdr:row>
      <xdr:rowOff>9525</xdr:rowOff>
    </xdr:from>
    <xdr:to>
      <xdr:col>114</xdr:col>
      <xdr:colOff>28320</xdr:colOff>
      <xdr:row>140</xdr:row>
      <xdr:rowOff>0</xdr:rowOff>
    </xdr:to>
    <xdr:sp macro="" textlink="">
      <xdr:nvSpPr>
        <xdr:cNvPr id="43219" name="AutoShape 257">
          <a:extLst>
            <a:ext uri="{FF2B5EF4-FFF2-40B4-BE49-F238E27FC236}">
              <a16:creationId xmlns:a16="http://schemas.microsoft.com/office/drawing/2014/main" id="{00000000-0008-0000-0200-0000D3A80000}"/>
            </a:ext>
          </a:extLst>
        </xdr:cNvPr>
        <xdr:cNvSpPr>
          <a:spLocks noChangeArrowheads="1"/>
        </xdr:cNvSpPr>
      </xdr:nvSpPr>
      <xdr:spPr bwMode="auto">
        <a:xfrm>
          <a:off x="849049" y="18150830"/>
          <a:ext cx="9213222" cy="616375"/>
        </a:xfrm>
        <a:prstGeom prst="roundRect">
          <a:avLst>
            <a:gd name="adj" fmla="val 16667"/>
          </a:avLst>
        </a:prstGeom>
        <a:noFill/>
        <a:ln w="57150">
          <a:solidFill>
            <a:srgbClr val="0000FF"/>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66675</xdr:colOff>
      <xdr:row>139</xdr:row>
      <xdr:rowOff>28575</xdr:rowOff>
    </xdr:from>
    <xdr:to>
      <xdr:col>52</xdr:col>
      <xdr:colOff>76200</xdr:colOff>
      <xdr:row>151</xdr:row>
      <xdr:rowOff>28575</xdr:rowOff>
    </xdr:to>
    <xdr:sp macro="" textlink="">
      <xdr:nvSpPr>
        <xdr:cNvPr id="43220" name="AutoShape 258">
          <a:extLst>
            <a:ext uri="{FF2B5EF4-FFF2-40B4-BE49-F238E27FC236}">
              <a16:creationId xmlns:a16="http://schemas.microsoft.com/office/drawing/2014/main" id="{00000000-0008-0000-0200-0000D4A80000}"/>
            </a:ext>
          </a:extLst>
        </xdr:cNvPr>
        <xdr:cNvSpPr>
          <a:spLocks noChangeArrowheads="1"/>
        </xdr:cNvSpPr>
      </xdr:nvSpPr>
      <xdr:spPr bwMode="auto">
        <a:xfrm>
          <a:off x="923925" y="15887700"/>
          <a:ext cx="4105275" cy="1247775"/>
        </a:xfrm>
        <a:prstGeom prst="roundRect">
          <a:avLst>
            <a:gd name="adj" fmla="val 13264"/>
          </a:avLst>
        </a:prstGeom>
        <a:noFill/>
        <a:ln w="57150">
          <a:solidFill>
            <a:srgbClr val="0000FF"/>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76</xdr:col>
      <xdr:colOff>38100</xdr:colOff>
      <xdr:row>182</xdr:row>
      <xdr:rowOff>47625</xdr:rowOff>
    </xdr:from>
    <xdr:to>
      <xdr:col>112</xdr:col>
      <xdr:colOff>47625</xdr:colOff>
      <xdr:row>194</xdr:row>
      <xdr:rowOff>57150</xdr:rowOff>
    </xdr:to>
    <xdr:sp macro="" textlink="">
      <xdr:nvSpPr>
        <xdr:cNvPr id="43221" name="AutoShape 259">
          <a:extLst>
            <a:ext uri="{FF2B5EF4-FFF2-40B4-BE49-F238E27FC236}">
              <a16:creationId xmlns:a16="http://schemas.microsoft.com/office/drawing/2014/main" id="{00000000-0008-0000-0200-0000D5A80000}"/>
            </a:ext>
          </a:extLst>
        </xdr:cNvPr>
        <xdr:cNvSpPr>
          <a:spLocks noChangeArrowheads="1"/>
        </xdr:cNvSpPr>
      </xdr:nvSpPr>
      <xdr:spPr bwMode="auto">
        <a:xfrm>
          <a:off x="7277100" y="20554950"/>
          <a:ext cx="3438525" cy="1819275"/>
        </a:xfrm>
        <a:prstGeom prst="roundRect">
          <a:avLst>
            <a:gd name="adj" fmla="val 11764"/>
          </a:avLst>
        </a:prstGeom>
        <a:noFill/>
        <a:ln w="57150">
          <a:solidFill>
            <a:srgbClr val="0000FF"/>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29</xdr:col>
      <xdr:colOff>0</xdr:colOff>
      <xdr:row>140</xdr:row>
      <xdr:rowOff>114300</xdr:rowOff>
    </xdr:from>
    <xdr:to>
      <xdr:col>30</xdr:col>
      <xdr:colOff>0</xdr:colOff>
      <xdr:row>141</xdr:row>
      <xdr:rowOff>47625</xdr:rowOff>
    </xdr:to>
    <xdr:sp macro="" textlink="">
      <xdr:nvSpPr>
        <xdr:cNvPr id="43222" name="Oval 301">
          <a:extLst>
            <a:ext uri="{FF2B5EF4-FFF2-40B4-BE49-F238E27FC236}">
              <a16:creationId xmlns:a16="http://schemas.microsoft.com/office/drawing/2014/main" id="{00000000-0008-0000-0200-0000D6A80000}"/>
            </a:ext>
          </a:extLst>
        </xdr:cNvPr>
        <xdr:cNvSpPr>
          <a:spLocks noChangeArrowheads="1"/>
        </xdr:cNvSpPr>
      </xdr:nvSpPr>
      <xdr:spPr bwMode="auto">
        <a:xfrm>
          <a:off x="2762250" y="16021050"/>
          <a:ext cx="95250" cy="85725"/>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0</xdr:colOff>
      <xdr:row>126</xdr:row>
      <xdr:rowOff>0</xdr:rowOff>
    </xdr:from>
    <xdr:to>
      <xdr:col>21</xdr:col>
      <xdr:colOff>68036</xdr:colOff>
      <xdr:row>127</xdr:row>
      <xdr:rowOff>68035</xdr:rowOff>
    </xdr:to>
    <xdr:sp macro="" textlink="">
      <xdr:nvSpPr>
        <xdr:cNvPr id="41" name="テキスト ボックス 40">
          <a:extLst>
            <a:ext uri="{FF2B5EF4-FFF2-40B4-BE49-F238E27FC236}">
              <a16:creationId xmlns:a16="http://schemas.microsoft.com/office/drawing/2014/main" id="{00000000-0008-0000-0200-000029000000}"/>
            </a:ext>
          </a:extLst>
        </xdr:cNvPr>
        <xdr:cNvSpPr txBox="1"/>
      </xdr:nvSpPr>
      <xdr:spPr>
        <a:xfrm>
          <a:off x="1238250" y="14995071"/>
          <a:ext cx="830036" cy="1768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36000" tIns="0" rIns="0" bIns="0" rtlCol="0" anchor="t"/>
        <a:lstStyle/>
        <a:p>
          <a:pPr algn="l"/>
          <a:r>
            <a:rPr kumimoji="1" lang="en-US" altLang="ja-JP" sz="1000">
              <a:solidFill>
                <a:srgbClr val="FF0000"/>
              </a:solidFill>
              <a:latin typeface="ＭＳ Ｐ明朝" pitchFamily="18" charset="-128"/>
              <a:ea typeface="ＭＳ Ｐ明朝" pitchFamily="18" charset="-128"/>
            </a:rPr>
            <a:t>(⑱</a:t>
          </a:r>
          <a:r>
            <a:rPr kumimoji="1" lang="ja-JP" altLang="en-US" sz="1000">
              <a:solidFill>
                <a:srgbClr val="FF0000"/>
              </a:solidFill>
              <a:latin typeface="ＭＳ Ｐ明朝" pitchFamily="18" charset="-128"/>
              <a:ea typeface="ＭＳ Ｐ明朝" pitchFamily="18" charset="-128"/>
            </a:rPr>
            <a:t>－⑩の</a:t>
          </a:r>
          <a:r>
            <a:rPr kumimoji="1" lang="en-US" altLang="ja-JP" sz="1000">
              <a:solidFill>
                <a:srgbClr val="FF0000"/>
              </a:solidFill>
              <a:latin typeface="ＭＳ Ｐ明朝" pitchFamily="18" charset="-128"/>
              <a:ea typeface="ＭＳ Ｐ明朝" pitchFamily="18" charset="-128"/>
            </a:rPr>
            <a:t>(</a:t>
          </a:r>
          <a:r>
            <a:rPr kumimoji="1" lang="ja-JP" altLang="en-US" sz="1000">
              <a:solidFill>
                <a:srgbClr val="FF0000"/>
              </a:solidFill>
              <a:latin typeface="ＭＳ Ｐ明朝" pitchFamily="18" charset="-128"/>
              <a:ea typeface="ＭＳ Ｐ明朝" pitchFamily="18" charset="-128"/>
            </a:rPr>
            <a:t>ｲ</a:t>
          </a:r>
          <a:r>
            <a:rPr kumimoji="1" lang="en-US" altLang="ja-JP" sz="1000">
              <a:solidFill>
                <a:srgbClr val="FF0000"/>
              </a:solidFill>
              <a:latin typeface="ＭＳ Ｐ明朝" pitchFamily="18" charset="-128"/>
              <a:ea typeface="ＭＳ Ｐ明朝" pitchFamily="18" charset="-128"/>
            </a:rPr>
            <a:t>))</a:t>
          </a:r>
          <a:endParaRPr kumimoji="1" lang="ja-JP" altLang="en-US" sz="1000">
            <a:solidFill>
              <a:srgbClr val="FF0000"/>
            </a:solidFill>
            <a:latin typeface="ＭＳ Ｐ明朝" pitchFamily="18" charset="-128"/>
            <a:ea typeface="ＭＳ Ｐ明朝" pitchFamily="18" charset="-128"/>
          </a:endParaRPr>
        </a:p>
      </xdr:txBody>
    </xdr:sp>
    <xdr:clientData/>
  </xdr:twoCellAnchor>
  <xdr:twoCellAnchor>
    <xdr:from>
      <xdr:col>84</xdr:col>
      <xdr:colOff>25348</xdr:colOff>
      <xdr:row>134</xdr:row>
      <xdr:rowOff>38256</xdr:rowOff>
    </xdr:from>
    <xdr:to>
      <xdr:col>85</xdr:col>
      <xdr:colOff>67685</xdr:colOff>
      <xdr:row>135</xdr:row>
      <xdr:rowOff>74296</xdr:rowOff>
    </xdr:to>
    <xdr:sp macro="" textlink="">
      <xdr:nvSpPr>
        <xdr:cNvPr id="43226" name="Oval 20">
          <a:extLst>
            <a:ext uri="{FF2B5EF4-FFF2-40B4-BE49-F238E27FC236}">
              <a16:creationId xmlns:a16="http://schemas.microsoft.com/office/drawing/2014/main" id="{00000000-0008-0000-0200-0000DAA80000}"/>
            </a:ext>
          </a:extLst>
        </xdr:cNvPr>
        <xdr:cNvSpPr>
          <a:spLocks noChangeArrowheads="1"/>
        </xdr:cNvSpPr>
      </xdr:nvSpPr>
      <xdr:spPr bwMode="auto">
        <a:xfrm>
          <a:off x="7960224" y="19862851"/>
          <a:ext cx="136800" cy="136800"/>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101</xdr:col>
      <xdr:colOff>38100</xdr:colOff>
      <xdr:row>140</xdr:row>
      <xdr:rowOff>38100</xdr:rowOff>
    </xdr:from>
    <xdr:to>
      <xdr:col>102</xdr:col>
      <xdr:colOff>80437</xdr:colOff>
      <xdr:row>141</xdr:row>
      <xdr:rowOff>23760</xdr:rowOff>
    </xdr:to>
    <xdr:sp macro="" textlink="">
      <xdr:nvSpPr>
        <xdr:cNvPr id="43227" name="Oval 20">
          <a:extLst>
            <a:ext uri="{FF2B5EF4-FFF2-40B4-BE49-F238E27FC236}">
              <a16:creationId xmlns:a16="http://schemas.microsoft.com/office/drawing/2014/main" id="{00000000-0008-0000-0200-0000DBA80000}"/>
            </a:ext>
          </a:extLst>
        </xdr:cNvPr>
        <xdr:cNvSpPr>
          <a:spLocks noChangeArrowheads="1"/>
        </xdr:cNvSpPr>
      </xdr:nvSpPr>
      <xdr:spPr bwMode="auto">
        <a:xfrm>
          <a:off x="9578844" y="20410580"/>
          <a:ext cx="136800" cy="136800"/>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101</xdr:col>
      <xdr:colOff>38100</xdr:colOff>
      <xdr:row>144</xdr:row>
      <xdr:rowOff>38100</xdr:rowOff>
    </xdr:from>
    <xdr:to>
      <xdr:col>102</xdr:col>
      <xdr:colOff>80437</xdr:colOff>
      <xdr:row>145</xdr:row>
      <xdr:rowOff>74140</xdr:rowOff>
    </xdr:to>
    <xdr:sp macro="" textlink="">
      <xdr:nvSpPr>
        <xdr:cNvPr id="43228" name="Oval 20">
          <a:extLst>
            <a:ext uri="{FF2B5EF4-FFF2-40B4-BE49-F238E27FC236}">
              <a16:creationId xmlns:a16="http://schemas.microsoft.com/office/drawing/2014/main" id="{00000000-0008-0000-0200-0000DCA80000}"/>
            </a:ext>
          </a:extLst>
        </xdr:cNvPr>
        <xdr:cNvSpPr>
          <a:spLocks noChangeArrowheads="1"/>
        </xdr:cNvSpPr>
      </xdr:nvSpPr>
      <xdr:spPr bwMode="auto">
        <a:xfrm>
          <a:off x="9578844" y="20864001"/>
          <a:ext cx="136800" cy="136800"/>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58</xdr:col>
      <xdr:colOff>9525</xdr:colOff>
      <xdr:row>161</xdr:row>
      <xdr:rowOff>47625</xdr:rowOff>
    </xdr:from>
    <xdr:to>
      <xdr:col>67</xdr:col>
      <xdr:colOff>19050</xdr:colOff>
      <xdr:row>163</xdr:row>
      <xdr:rowOff>76200</xdr:rowOff>
    </xdr:to>
    <xdr:sp macro="" textlink="">
      <xdr:nvSpPr>
        <xdr:cNvPr id="43229" name="AutoShape 11">
          <a:extLst>
            <a:ext uri="{FF2B5EF4-FFF2-40B4-BE49-F238E27FC236}">
              <a16:creationId xmlns:a16="http://schemas.microsoft.com/office/drawing/2014/main" id="{00000000-0008-0000-0200-0000DDA80000}"/>
            </a:ext>
          </a:extLst>
        </xdr:cNvPr>
        <xdr:cNvSpPr>
          <a:spLocks noChangeArrowheads="1"/>
        </xdr:cNvSpPr>
      </xdr:nvSpPr>
      <xdr:spPr bwMode="auto">
        <a:xfrm flipH="1">
          <a:off x="5534025" y="18164175"/>
          <a:ext cx="866775" cy="238125"/>
        </a:xfrm>
        <a:prstGeom prst="bracketPair">
          <a:avLst>
            <a:gd name="adj" fmla="val 24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65</xdr:col>
      <xdr:colOff>0</xdr:colOff>
      <xdr:row>133</xdr:row>
      <xdr:rowOff>0</xdr:rowOff>
    </xdr:from>
    <xdr:to>
      <xdr:col>82</xdr:col>
      <xdr:colOff>0</xdr:colOff>
      <xdr:row>137</xdr:row>
      <xdr:rowOff>53340</xdr:rowOff>
    </xdr:to>
    <xdr:sp macro="" textlink="">
      <xdr:nvSpPr>
        <xdr:cNvPr id="42" name="テキスト ボックス 41">
          <a:extLst>
            <a:ext uri="{FF2B5EF4-FFF2-40B4-BE49-F238E27FC236}">
              <a16:creationId xmlns:a16="http://schemas.microsoft.com/office/drawing/2014/main" id="{00000000-0008-0000-0200-00002A000000}"/>
            </a:ext>
          </a:extLst>
        </xdr:cNvPr>
        <xdr:cNvSpPr txBox="1"/>
      </xdr:nvSpPr>
      <xdr:spPr>
        <a:xfrm>
          <a:off x="5448300" y="16322040"/>
          <a:ext cx="1424940" cy="4495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kumimoji="1" lang="en-US" altLang="ja-JP" sz="800">
              <a:solidFill>
                <a:sysClr val="windowText" lastClr="000000"/>
              </a:solidFill>
              <a:latin typeface="ＭＳ Ｐ明朝" pitchFamily="18" charset="-128"/>
              <a:ea typeface="ＭＳ Ｐ明朝" pitchFamily="18" charset="-128"/>
            </a:rPr>
            <a:t>(</a:t>
          </a:r>
          <a:r>
            <a:rPr kumimoji="1" lang="ja-JP" altLang="en-US" sz="800">
              <a:solidFill>
                <a:sysClr val="windowText" lastClr="000000"/>
              </a:solidFill>
              <a:latin typeface="ＭＳ Ｐ明朝" pitchFamily="18" charset="-128"/>
              <a:ea typeface="ＭＳ Ｐ明朝" pitchFamily="18" charset="-128"/>
            </a:rPr>
            <a:t>ﾎ</a:t>
          </a:r>
          <a:r>
            <a:rPr kumimoji="1" lang="en-US" altLang="ja-JP" sz="800">
              <a:solidFill>
                <a:sysClr val="windowText" lastClr="000000"/>
              </a:solidFill>
              <a:latin typeface="ＭＳ Ｐ明朝" pitchFamily="18" charset="-128"/>
              <a:ea typeface="ＭＳ Ｐ明朝" pitchFamily="18" charset="-128"/>
            </a:rPr>
            <a:t>)</a:t>
          </a:r>
          <a:r>
            <a:rPr kumimoji="1" lang="ja-JP" altLang="en-US" sz="800">
              <a:solidFill>
                <a:sysClr val="windowText" lastClr="000000"/>
              </a:solidFill>
              <a:latin typeface="ＭＳ Ｐ明朝" pitchFamily="18" charset="-128"/>
              <a:ea typeface="ＭＳ Ｐ明朝" pitchFamily="18" charset="-128"/>
            </a:rPr>
            <a:t>一般拠出金充当額</a:t>
          </a:r>
        </a:p>
        <a:p>
          <a:pPr algn="l"/>
          <a:r>
            <a:rPr kumimoji="1" lang="en-US" altLang="ja-JP" sz="800">
              <a:solidFill>
                <a:sysClr val="windowText" lastClr="000000"/>
              </a:solidFill>
              <a:latin typeface="ＭＳ Ｐ明朝" pitchFamily="18" charset="-128"/>
              <a:ea typeface="ＭＳ Ｐ明朝" pitchFamily="18" charset="-128"/>
            </a:rPr>
            <a:t>(⑳</a:t>
          </a:r>
          <a:r>
            <a:rPr kumimoji="1" lang="ja-JP" altLang="en-US" sz="800">
              <a:solidFill>
                <a:sysClr val="windowText" lastClr="000000"/>
              </a:solidFill>
              <a:latin typeface="ＭＳ Ｐ明朝" pitchFamily="18" charset="-128"/>
              <a:ea typeface="ＭＳ Ｐ明朝" pitchFamily="18" charset="-128"/>
            </a:rPr>
            <a:t>の</a:t>
          </a:r>
          <a:r>
            <a:rPr kumimoji="1" lang="en-US" altLang="ja-JP" sz="800">
              <a:solidFill>
                <a:sysClr val="windowText" lastClr="000000"/>
              </a:solidFill>
              <a:latin typeface="ＭＳ Ｐ明朝" pitchFamily="18" charset="-128"/>
              <a:ea typeface="ＭＳ Ｐ明朝" pitchFamily="18" charset="-128"/>
            </a:rPr>
            <a:t>(</a:t>
          </a:r>
          <a:r>
            <a:rPr kumimoji="1" lang="ja-JP" altLang="en-US" sz="800">
              <a:solidFill>
                <a:sysClr val="windowText" lastClr="000000"/>
              </a:solidFill>
              <a:latin typeface="ＭＳ Ｐ明朝" pitchFamily="18" charset="-128"/>
              <a:ea typeface="ＭＳ Ｐ明朝" pitchFamily="18" charset="-128"/>
            </a:rPr>
            <a:t>ｲ</a:t>
          </a:r>
          <a:r>
            <a:rPr kumimoji="1" lang="en-US" altLang="ja-JP" sz="800">
              <a:solidFill>
                <a:sysClr val="windowText" lastClr="000000"/>
              </a:solidFill>
              <a:latin typeface="ＭＳ Ｐ明朝" pitchFamily="18" charset="-128"/>
              <a:ea typeface="ＭＳ Ｐ明朝" pitchFamily="18" charset="-128"/>
            </a:rPr>
            <a:t>)(</a:t>
          </a:r>
          <a:r>
            <a:rPr kumimoji="1" lang="ja-JP" altLang="en-US" sz="800">
              <a:solidFill>
                <a:sysClr val="windowText" lastClr="000000"/>
              </a:solidFill>
              <a:latin typeface="ＭＳ Ｐ明朝" pitchFamily="18" charset="-128"/>
              <a:ea typeface="ＭＳ Ｐ明朝" pitchFamily="18" charset="-128"/>
            </a:rPr>
            <a:t>一般拠出金分のみ</a:t>
          </a:r>
          <a:r>
            <a:rPr kumimoji="1" lang="en-US" altLang="ja-JP" sz="800">
              <a:solidFill>
                <a:sysClr val="windowText" lastClr="000000"/>
              </a:solidFill>
              <a:latin typeface="ＭＳ Ｐ明朝" pitchFamily="18" charset="-128"/>
              <a:ea typeface="ＭＳ Ｐ明朝" pitchFamily="18" charset="-128"/>
            </a:rPr>
            <a:t>))</a:t>
          </a:r>
          <a:endParaRPr kumimoji="1" lang="ja-JP" altLang="en-US" sz="800">
            <a:solidFill>
              <a:sysClr val="windowText" lastClr="000000"/>
            </a:solidFill>
            <a:latin typeface="ＭＳ Ｐ明朝" pitchFamily="18" charset="-128"/>
            <a:ea typeface="ＭＳ Ｐ明朝" pitchFamily="18" charset="-128"/>
          </a:endParaRPr>
        </a:p>
      </xdr:txBody>
    </xdr:sp>
    <xdr:clientData/>
  </xdr:twoCellAnchor>
  <xdr:twoCellAnchor>
    <xdr:from>
      <xdr:col>73</xdr:col>
      <xdr:colOff>47625</xdr:colOff>
      <xdr:row>46</xdr:row>
      <xdr:rowOff>66676</xdr:rowOff>
    </xdr:from>
    <xdr:to>
      <xdr:col>78</xdr:col>
      <xdr:colOff>47625</xdr:colOff>
      <xdr:row>51</xdr:row>
      <xdr:rowOff>18015</xdr:rowOff>
    </xdr:to>
    <xdr:grpSp>
      <xdr:nvGrpSpPr>
        <xdr:cNvPr id="43231" name="グループ化 106">
          <a:extLst>
            <a:ext uri="{FF2B5EF4-FFF2-40B4-BE49-F238E27FC236}">
              <a16:creationId xmlns:a16="http://schemas.microsoft.com/office/drawing/2014/main" id="{00000000-0008-0000-0200-0000DFA80000}"/>
            </a:ext>
          </a:extLst>
        </xdr:cNvPr>
        <xdr:cNvGrpSpPr>
          <a:grpSpLocks/>
        </xdr:cNvGrpSpPr>
      </xdr:nvGrpSpPr>
      <xdr:grpSpPr bwMode="auto">
        <a:xfrm>
          <a:off x="6073775" y="7927976"/>
          <a:ext cx="412750" cy="421239"/>
          <a:chOff x="5200650" y="409576"/>
          <a:chExt cx="495300" cy="407029"/>
        </a:xfrm>
      </xdr:grpSpPr>
      <xdr:grpSp>
        <xdr:nvGrpSpPr>
          <xdr:cNvPr id="43580" name="グループ化 12">
            <a:extLst>
              <a:ext uri="{FF2B5EF4-FFF2-40B4-BE49-F238E27FC236}">
                <a16:creationId xmlns:a16="http://schemas.microsoft.com/office/drawing/2014/main" id="{00000000-0008-0000-0200-00003CAA0000}"/>
              </a:ext>
            </a:extLst>
          </xdr:cNvPr>
          <xdr:cNvGrpSpPr>
            <a:grpSpLocks/>
          </xdr:cNvGrpSpPr>
        </xdr:nvGrpSpPr>
        <xdr:grpSpPr bwMode="auto">
          <a:xfrm>
            <a:off x="5310517" y="409576"/>
            <a:ext cx="265660" cy="407029"/>
            <a:chOff x="6558292" y="323851"/>
            <a:chExt cx="265660" cy="407029"/>
          </a:xfrm>
        </xdr:grpSpPr>
        <xdr:sp macro="" textlink="">
          <xdr:nvSpPr>
            <xdr:cNvPr id="112" name="テキスト ボックス 111">
              <a:extLst>
                <a:ext uri="{FF2B5EF4-FFF2-40B4-BE49-F238E27FC236}">
                  <a16:creationId xmlns:a16="http://schemas.microsoft.com/office/drawing/2014/main" id="{00000000-0008-0000-0200-000070000000}"/>
                </a:ext>
              </a:extLst>
            </xdr:cNvPr>
            <xdr:cNvSpPr txBox="1"/>
          </xdr:nvSpPr>
          <xdr:spPr>
            <a:xfrm rot="5400000">
              <a:off x="6641094" y="259059"/>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13" name="テキスト ボックス 112">
              <a:extLst>
                <a:ext uri="{FF2B5EF4-FFF2-40B4-BE49-F238E27FC236}">
                  <a16:creationId xmlns:a16="http://schemas.microsoft.com/office/drawing/2014/main" id="{00000000-0008-0000-0200-000071000000}"/>
                </a:ext>
              </a:extLst>
            </xdr:cNvPr>
            <xdr:cNvSpPr txBox="1"/>
          </xdr:nvSpPr>
          <xdr:spPr>
            <a:xfrm rot="16200000">
              <a:off x="6623084" y="548022"/>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3581" name="グループ化 13">
            <a:extLst>
              <a:ext uri="{FF2B5EF4-FFF2-40B4-BE49-F238E27FC236}">
                <a16:creationId xmlns:a16="http://schemas.microsoft.com/office/drawing/2014/main" id="{00000000-0008-0000-0200-00003DAA0000}"/>
              </a:ext>
            </a:extLst>
          </xdr:cNvPr>
          <xdr:cNvGrpSpPr>
            <a:grpSpLocks/>
          </xdr:cNvGrpSpPr>
        </xdr:nvGrpSpPr>
        <xdr:grpSpPr bwMode="auto">
          <a:xfrm>
            <a:off x="5200650" y="457200"/>
            <a:ext cx="495300" cy="342900"/>
            <a:chOff x="5638800" y="295275"/>
            <a:chExt cx="495300" cy="342900"/>
          </a:xfrm>
        </xdr:grpSpPr>
        <xdr:sp macro="" textlink="">
          <xdr:nvSpPr>
            <xdr:cNvPr id="110" name="テキスト ボックス 109">
              <a:extLst>
                <a:ext uri="{FF2B5EF4-FFF2-40B4-BE49-F238E27FC236}">
                  <a16:creationId xmlns:a16="http://schemas.microsoft.com/office/drawing/2014/main" id="{00000000-0008-0000-0200-00006E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11" name="テキスト ボックス 110">
              <a:extLst>
                <a:ext uri="{FF2B5EF4-FFF2-40B4-BE49-F238E27FC236}">
                  <a16:creationId xmlns:a16="http://schemas.microsoft.com/office/drawing/2014/main" id="{00000000-0008-0000-0200-00006F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10</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46</xdr:col>
      <xdr:colOff>57150</xdr:colOff>
      <xdr:row>59</xdr:row>
      <xdr:rowOff>57150</xdr:rowOff>
    </xdr:from>
    <xdr:to>
      <xdr:col>51</xdr:col>
      <xdr:colOff>76200</xdr:colOff>
      <xdr:row>63</xdr:row>
      <xdr:rowOff>47625</xdr:rowOff>
    </xdr:to>
    <xdr:grpSp>
      <xdr:nvGrpSpPr>
        <xdr:cNvPr id="43232" name="グループ化 114">
          <a:extLst>
            <a:ext uri="{FF2B5EF4-FFF2-40B4-BE49-F238E27FC236}">
              <a16:creationId xmlns:a16="http://schemas.microsoft.com/office/drawing/2014/main" id="{00000000-0008-0000-0200-0000E0A80000}"/>
            </a:ext>
          </a:extLst>
        </xdr:cNvPr>
        <xdr:cNvGrpSpPr>
          <a:grpSpLocks/>
        </xdr:cNvGrpSpPr>
      </xdr:nvGrpSpPr>
      <xdr:grpSpPr bwMode="auto">
        <a:xfrm>
          <a:off x="3854450" y="9201150"/>
          <a:ext cx="431800" cy="396875"/>
          <a:chOff x="5200650" y="409575"/>
          <a:chExt cx="495300" cy="390525"/>
        </a:xfrm>
      </xdr:grpSpPr>
      <xdr:grpSp>
        <xdr:nvGrpSpPr>
          <xdr:cNvPr id="43574" name="グループ化 12">
            <a:extLst>
              <a:ext uri="{FF2B5EF4-FFF2-40B4-BE49-F238E27FC236}">
                <a16:creationId xmlns:a16="http://schemas.microsoft.com/office/drawing/2014/main" id="{00000000-0008-0000-0200-000036AA0000}"/>
              </a:ext>
            </a:extLst>
          </xdr:cNvPr>
          <xdr:cNvGrpSpPr>
            <a:grpSpLocks/>
          </xdr:cNvGrpSpPr>
        </xdr:nvGrpSpPr>
        <xdr:grpSpPr bwMode="auto">
          <a:xfrm>
            <a:off x="5324475" y="409575"/>
            <a:ext cx="247650" cy="390525"/>
            <a:chOff x="6572250" y="323850"/>
            <a:chExt cx="247650" cy="390525"/>
          </a:xfrm>
        </xdr:grpSpPr>
        <xdr:sp macro="" textlink="">
          <xdr:nvSpPr>
            <xdr:cNvPr id="120" name="テキスト ボックス 119">
              <a:extLst>
                <a:ext uri="{FF2B5EF4-FFF2-40B4-BE49-F238E27FC236}">
                  <a16:creationId xmlns:a16="http://schemas.microsoft.com/office/drawing/2014/main" id="{00000000-0008-0000-0200-000078000000}"/>
                </a:ext>
              </a:extLst>
            </xdr:cNvPr>
            <xdr:cNvSpPr txBox="1"/>
          </xdr:nvSpPr>
          <xdr:spPr>
            <a:xfrm rot="5400000">
              <a:off x="6637042"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21" name="テキスト ボックス 120">
              <a:extLst>
                <a:ext uri="{FF2B5EF4-FFF2-40B4-BE49-F238E27FC236}">
                  <a16:creationId xmlns:a16="http://schemas.microsoft.com/office/drawing/2014/main" id="{00000000-0008-0000-0200-000079000000}"/>
                </a:ext>
              </a:extLst>
            </xdr:cNvPr>
            <xdr:cNvSpPr txBox="1"/>
          </xdr:nvSpPr>
          <xdr:spPr>
            <a:xfrm rot="16200000">
              <a:off x="6637042" y="53151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3575" name="グループ化 13">
            <a:extLst>
              <a:ext uri="{FF2B5EF4-FFF2-40B4-BE49-F238E27FC236}">
                <a16:creationId xmlns:a16="http://schemas.microsoft.com/office/drawing/2014/main" id="{00000000-0008-0000-0200-000037AA0000}"/>
              </a:ext>
            </a:extLst>
          </xdr:cNvPr>
          <xdr:cNvGrpSpPr>
            <a:grpSpLocks/>
          </xdr:cNvGrpSpPr>
        </xdr:nvGrpSpPr>
        <xdr:grpSpPr bwMode="auto">
          <a:xfrm>
            <a:off x="5200650" y="457200"/>
            <a:ext cx="495300" cy="342900"/>
            <a:chOff x="5638800" y="295275"/>
            <a:chExt cx="495300" cy="342900"/>
          </a:xfrm>
        </xdr:grpSpPr>
        <xdr:sp macro="" textlink="">
          <xdr:nvSpPr>
            <xdr:cNvPr id="118" name="テキスト ボックス 117">
              <a:extLst>
                <a:ext uri="{FF2B5EF4-FFF2-40B4-BE49-F238E27FC236}">
                  <a16:creationId xmlns:a16="http://schemas.microsoft.com/office/drawing/2014/main" id="{00000000-0008-0000-0200-000076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19" name="テキスト ボックス 118">
              <a:extLst>
                <a:ext uri="{FF2B5EF4-FFF2-40B4-BE49-F238E27FC236}">
                  <a16:creationId xmlns:a16="http://schemas.microsoft.com/office/drawing/2014/main" id="{00000000-0008-0000-0200-000077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11</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43</xdr:col>
      <xdr:colOff>47625</xdr:colOff>
      <xdr:row>46</xdr:row>
      <xdr:rowOff>66675</xdr:rowOff>
    </xdr:from>
    <xdr:to>
      <xdr:col>48</xdr:col>
      <xdr:colOff>47625</xdr:colOff>
      <xdr:row>51</xdr:row>
      <xdr:rowOff>875</xdr:rowOff>
    </xdr:to>
    <xdr:grpSp>
      <xdr:nvGrpSpPr>
        <xdr:cNvPr id="43233" name="グループ化 137">
          <a:extLst>
            <a:ext uri="{FF2B5EF4-FFF2-40B4-BE49-F238E27FC236}">
              <a16:creationId xmlns:a16="http://schemas.microsoft.com/office/drawing/2014/main" id="{00000000-0008-0000-0200-0000E1A80000}"/>
            </a:ext>
          </a:extLst>
        </xdr:cNvPr>
        <xdr:cNvGrpSpPr>
          <a:grpSpLocks/>
        </xdr:cNvGrpSpPr>
      </xdr:nvGrpSpPr>
      <xdr:grpSpPr bwMode="auto">
        <a:xfrm>
          <a:off x="3597275" y="7927975"/>
          <a:ext cx="412750" cy="404100"/>
          <a:chOff x="5200650" y="409575"/>
          <a:chExt cx="495313" cy="390525"/>
        </a:xfrm>
      </xdr:grpSpPr>
      <xdr:grpSp>
        <xdr:nvGrpSpPr>
          <xdr:cNvPr id="43568" name="グループ化 12">
            <a:extLst>
              <a:ext uri="{FF2B5EF4-FFF2-40B4-BE49-F238E27FC236}">
                <a16:creationId xmlns:a16="http://schemas.microsoft.com/office/drawing/2014/main" id="{00000000-0008-0000-0200-000030AA0000}"/>
              </a:ext>
            </a:extLst>
          </xdr:cNvPr>
          <xdr:cNvGrpSpPr>
            <a:grpSpLocks/>
          </xdr:cNvGrpSpPr>
        </xdr:nvGrpSpPr>
        <xdr:grpSpPr bwMode="auto">
          <a:xfrm>
            <a:off x="5324475" y="409575"/>
            <a:ext cx="247650" cy="390525"/>
            <a:chOff x="6572250" y="323850"/>
            <a:chExt cx="247650" cy="390525"/>
          </a:xfrm>
        </xdr:grpSpPr>
        <xdr:sp macro="" textlink="">
          <xdr:nvSpPr>
            <xdr:cNvPr id="143" name="テキスト ボックス 142">
              <a:extLst>
                <a:ext uri="{FF2B5EF4-FFF2-40B4-BE49-F238E27FC236}">
                  <a16:creationId xmlns:a16="http://schemas.microsoft.com/office/drawing/2014/main" id="{00000000-0008-0000-0200-00008F000000}"/>
                </a:ext>
              </a:extLst>
            </xdr:cNvPr>
            <xdr:cNvSpPr txBox="1"/>
          </xdr:nvSpPr>
          <xdr:spPr>
            <a:xfrm rot="5400000">
              <a:off x="6632096" y="259055"/>
              <a:ext cx="118066" cy="2476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44" name="テキスト ボックス 143">
              <a:extLst>
                <a:ext uri="{FF2B5EF4-FFF2-40B4-BE49-F238E27FC236}">
                  <a16:creationId xmlns:a16="http://schemas.microsoft.com/office/drawing/2014/main" id="{00000000-0008-0000-0200-000090000000}"/>
                </a:ext>
              </a:extLst>
            </xdr:cNvPr>
            <xdr:cNvSpPr txBox="1"/>
          </xdr:nvSpPr>
          <xdr:spPr>
            <a:xfrm rot="16200000">
              <a:off x="6632096" y="531514"/>
              <a:ext cx="118066" cy="2476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3569" name="グループ化 13">
            <a:extLst>
              <a:ext uri="{FF2B5EF4-FFF2-40B4-BE49-F238E27FC236}">
                <a16:creationId xmlns:a16="http://schemas.microsoft.com/office/drawing/2014/main" id="{00000000-0008-0000-0200-000031AA0000}"/>
              </a:ext>
            </a:extLst>
          </xdr:cNvPr>
          <xdr:cNvGrpSpPr>
            <a:grpSpLocks/>
          </xdr:cNvGrpSpPr>
        </xdr:nvGrpSpPr>
        <xdr:grpSpPr bwMode="auto">
          <a:xfrm>
            <a:off x="5200650" y="457200"/>
            <a:ext cx="495313" cy="342900"/>
            <a:chOff x="5638800" y="295275"/>
            <a:chExt cx="495313" cy="342900"/>
          </a:xfrm>
        </xdr:grpSpPr>
        <xdr:sp macro="" textlink="">
          <xdr:nvSpPr>
            <xdr:cNvPr id="141" name="テキスト ボックス 140">
              <a:extLst>
                <a:ext uri="{FF2B5EF4-FFF2-40B4-BE49-F238E27FC236}">
                  <a16:creationId xmlns:a16="http://schemas.microsoft.com/office/drawing/2014/main" id="{00000000-0008-0000-0200-00008D000000}"/>
                </a:ext>
              </a:extLst>
            </xdr:cNvPr>
            <xdr:cNvSpPr txBox="1"/>
          </xdr:nvSpPr>
          <xdr:spPr>
            <a:xfrm flipH="1">
              <a:off x="5638800" y="293060"/>
              <a:ext cx="495313"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42" name="テキスト ボックス 141">
              <a:extLst>
                <a:ext uri="{FF2B5EF4-FFF2-40B4-BE49-F238E27FC236}">
                  <a16:creationId xmlns:a16="http://schemas.microsoft.com/office/drawing/2014/main" id="{00000000-0008-0000-0200-00008E000000}"/>
                </a:ext>
              </a:extLst>
            </xdr:cNvPr>
            <xdr:cNvSpPr txBox="1"/>
          </xdr:nvSpPr>
          <xdr:spPr>
            <a:xfrm>
              <a:off x="5638800" y="411126"/>
              <a:ext cx="495313"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７</a:t>
              </a:r>
            </a:p>
          </xdr:txBody>
        </xdr:sp>
      </xdr:grpSp>
    </xdr:grpSp>
    <xdr:clientData/>
  </xdr:twoCellAnchor>
  <xdr:twoCellAnchor>
    <xdr:from>
      <xdr:col>67</xdr:col>
      <xdr:colOff>38100</xdr:colOff>
      <xdr:row>46</xdr:row>
      <xdr:rowOff>66675</xdr:rowOff>
    </xdr:from>
    <xdr:to>
      <xdr:col>72</xdr:col>
      <xdr:colOff>47625</xdr:colOff>
      <xdr:row>51</xdr:row>
      <xdr:rowOff>875</xdr:rowOff>
    </xdr:to>
    <xdr:grpSp>
      <xdr:nvGrpSpPr>
        <xdr:cNvPr id="43235" name="グループ化 160">
          <a:extLst>
            <a:ext uri="{FF2B5EF4-FFF2-40B4-BE49-F238E27FC236}">
              <a16:creationId xmlns:a16="http://schemas.microsoft.com/office/drawing/2014/main" id="{00000000-0008-0000-0200-0000E3A80000}"/>
            </a:ext>
          </a:extLst>
        </xdr:cNvPr>
        <xdr:cNvGrpSpPr>
          <a:grpSpLocks/>
        </xdr:cNvGrpSpPr>
      </xdr:nvGrpSpPr>
      <xdr:grpSpPr bwMode="auto">
        <a:xfrm>
          <a:off x="5568950" y="7927975"/>
          <a:ext cx="422275" cy="404100"/>
          <a:chOff x="5200650" y="409575"/>
          <a:chExt cx="495300" cy="390525"/>
        </a:xfrm>
      </xdr:grpSpPr>
      <xdr:grpSp>
        <xdr:nvGrpSpPr>
          <xdr:cNvPr id="43556" name="グループ化 12">
            <a:extLst>
              <a:ext uri="{FF2B5EF4-FFF2-40B4-BE49-F238E27FC236}">
                <a16:creationId xmlns:a16="http://schemas.microsoft.com/office/drawing/2014/main" id="{00000000-0008-0000-0200-000024AA0000}"/>
              </a:ext>
            </a:extLst>
          </xdr:cNvPr>
          <xdr:cNvGrpSpPr>
            <a:grpSpLocks/>
          </xdr:cNvGrpSpPr>
        </xdr:nvGrpSpPr>
        <xdr:grpSpPr bwMode="auto">
          <a:xfrm>
            <a:off x="5324475" y="409575"/>
            <a:ext cx="247650" cy="390525"/>
            <a:chOff x="6572250" y="323850"/>
            <a:chExt cx="247650" cy="390525"/>
          </a:xfrm>
        </xdr:grpSpPr>
        <xdr:sp macro="" textlink="">
          <xdr:nvSpPr>
            <xdr:cNvPr id="166" name="テキスト ボックス 165">
              <a:extLst>
                <a:ext uri="{FF2B5EF4-FFF2-40B4-BE49-F238E27FC236}">
                  <a16:creationId xmlns:a16="http://schemas.microsoft.com/office/drawing/2014/main" id="{00000000-0008-0000-0200-0000A6000000}"/>
                </a:ext>
              </a:extLst>
            </xdr:cNvPr>
            <xdr:cNvSpPr txBox="1"/>
          </xdr:nvSpPr>
          <xdr:spPr>
            <a:xfrm rot="5400000">
              <a:off x="6637042" y="261486"/>
              <a:ext cx="118066"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67" name="テキスト ボックス 166">
              <a:extLst>
                <a:ext uri="{FF2B5EF4-FFF2-40B4-BE49-F238E27FC236}">
                  <a16:creationId xmlns:a16="http://schemas.microsoft.com/office/drawing/2014/main" id="{00000000-0008-0000-0200-0000A7000000}"/>
                </a:ext>
              </a:extLst>
            </xdr:cNvPr>
            <xdr:cNvSpPr txBox="1"/>
          </xdr:nvSpPr>
          <xdr:spPr>
            <a:xfrm rot="16200000">
              <a:off x="6637042" y="533945"/>
              <a:ext cx="118066"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3557" name="グループ化 13">
            <a:extLst>
              <a:ext uri="{FF2B5EF4-FFF2-40B4-BE49-F238E27FC236}">
                <a16:creationId xmlns:a16="http://schemas.microsoft.com/office/drawing/2014/main" id="{00000000-0008-0000-0200-000025AA0000}"/>
              </a:ext>
            </a:extLst>
          </xdr:cNvPr>
          <xdr:cNvGrpSpPr>
            <a:grpSpLocks/>
          </xdr:cNvGrpSpPr>
        </xdr:nvGrpSpPr>
        <xdr:grpSpPr bwMode="auto">
          <a:xfrm>
            <a:off x="5200650" y="457200"/>
            <a:ext cx="495300" cy="342900"/>
            <a:chOff x="5638800" y="295275"/>
            <a:chExt cx="495300" cy="342900"/>
          </a:xfrm>
        </xdr:grpSpPr>
        <xdr:sp macro="" textlink="">
          <xdr:nvSpPr>
            <xdr:cNvPr id="164" name="テキスト ボックス 163">
              <a:extLst>
                <a:ext uri="{FF2B5EF4-FFF2-40B4-BE49-F238E27FC236}">
                  <a16:creationId xmlns:a16="http://schemas.microsoft.com/office/drawing/2014/main" id="{00000000-0008-0000-0200-0000A4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65" name="テキスト ボックス 164">
              <a:extLst>
                <a:ext uri="{FF2B5EF4-FFF2-40B4-BE49-F238E27FC236}">
                  <a16:creationId xmlns:a16="http://schemas.microsoft.com/office/drawing/2014/main" id="{00000000-0008-0000-0200-0000A5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９</a:t>
              </a:r>
            </a:p>
          </xdr:txBody>
        </xdr:sp>
      </xdr:grpSp>
    </xdr:grpSp>
    <xdr:clientData/>
  </xdr:twoCellAnchor>
  <xdr:twoCellAnchor>
    <xdr:from>
      <xdr:col>43</xdr:col>
      <xdr:colOff>47625</xdr:colOff>
      <xdr:row>26</xdr:row>
      <xdr:rowOff>0</xdr:rowOff>
    </xdr:from>
    <xdr:to>
      <xdr:col>48</xdr:col>
      <xdr:colOff>57150</xdr:colOff>
      <xdr:row>29</xdr:row>
      <xdr:rowOff>85725</xdr:rowOff>
    </xdr:to>
    <xdr:grpSp>
      <xdr:nvGrpSpPr>
        <xdr:cNvPr id="43236" name="グループ化 168">
          <a:extLst>
            <a:ext uri="{FF2B5EF4-FFF2-40B4-BE49-F238E27FC236}">
              <a16:creationId xmlns:a16="http://schemas.microsoft.com/office/drawing/2014/main" id="{00000000-0008-0000-0200-0000E4A80000}"/>
            </a:ext>
          </a:extLst>
        </xdr:cNvPr>
        <xdr:cNvGrpSpPr>
          <a:grpSpLocks/>
        </xdr:cNvGrpSpPr>
      </xdr:nvGrpSpPr>
      <xdr:grpSpPr bwMode="auto">
        <a:xfrm>
          <a:off x="3597275" y="5981700"/>
          <a:ext cx="422275" cy="390525"/>
          <a:chOff x="5200650" y="409575"/>
          <a:chExt cx="495300" cy="390525"/>
        </a:xfrm>
      </xdr:grpSpPr>
      <xdr:grpSp>
        <xdr:nvGrpSpPr>
          <xdr:cNvPr id="43550" name="グループ化 12">
            <a:extLst>
              <a:ext uri="{FF2B5EF4-FFF2-40B4-BE49-F238E27FC236}">
                <a16:creationId xmlns:a16="http://schemas.microsoft.com/office/drawing/2014/main" id="{00000000-0008-0000-0200-00001EAA0000}"/>
              </a:ext>
            </a:extLst>
          </xdr:cNvPr>
          <xdr:cNvGrpSpPr>
            <a:grpSpLocks/>
          </xdr:cNvGrpSpPr>
        </xdr:nvGrpSpPr>
        <xdr:grpSpPr bwMode="auto">
          <a:xfrm>
            <a:off x="5324475" y="409575"/>
            <a:ext cx="247650" cy="390525"/>
            <a:chOff x="6572250" y="323850"/>
            <a:chExt cx="247650" cy="390525"/>
          </a:xfrm>
        </xdr:grpSpPr>
        <xdr:sp macro="" textlink="">
          <xdr:nvSpPr>
            <xdr:cNvPr id="174" name="テキスト ボックス 173">
              <a:extLst>
                <a:ext uri="{FF2B5EF4-FFF2-40B4-BE49-F238E27FC236}">
                  <a16:creationId xmlns:a16="http://schemas.microsoft.com/office/drawing/2014/main" id="{00000000-0008-0000-0200-0000AE000000}"/>
                </a:ext>
              </a:extLst>
            </xdr:cNvPr>
            <xdr:cNvSpPr txBox="1"/>
          </xdr:nvSpPr>
          <xdr:spPr>
            <a:xfrm rot="5400000">
              <a:off x="6640286" y="258242"/>
              <a:ext cx="111579"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75" name="テキスト ボックス 174">
              <a:extLst>
                <a:ext uri="{FF2B5EF4-FFF2-40B4-BE49-F238E27FC236}">
                  <a16:creationId xmlns:a16="http://schemas.microsoft.com/office/drawing/2014/main" id="{00000000-0008-0000-0200-0000AF000000}"/>
                </a:ext>
              </a:extLst>
            </xdr:cNvPr>
            <xdr:cNvSpPr txBox="1"/>
          </xdr:nvSpPr>
          <xdr:spPr>
            <a:xfrm rot="16200000">
              <a:off x="6640286" y="537188"/>
              <a:ext cx="111579"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3551" name="グループ化 13">
            <a:extLst>
              <a:ext uri="{FF2B5EF4-FFF2-40B4-BE49-F238E27FC236}">
                <a16:creationId xmlns:a16="http://schemas.microsoft.com/office/drawing/2014/main" id="{00000000-0008-0000-0200-00001FAA0000}"/>
              </a:ext>
            </a:extLst>
          </xdr:cNvPr>
          <xdr:cNvGrpSpPr>
            <a:grpSpLocks/>
          </xdr:cNvGrpSpPr>
        </xdr:nvGrpSpPr>
        <xdr:grpSpPr bwMode="auto">
          <a:xfrm>
            <a:off x="5200650" y="457200"/>
            <a:ext cx="495300" cy="342900"/>
            <a:chOff x="5638800" y="295275"/>
            <a:chExt cx="495300" cy="342900"/>
          </a:xfrm>
        </xdr:grpSpPr>
        <xdr:sp macro="" textlink="">
          <xdr:nvSpPr>
            <xdr:cNvPr id="172" name="テキスト ボックス 171">
              <a:extLst>
                <a:ext uri="{FF2B5EF4-FFF2-40B4-BE49-F238E27FC236}">
                  <a16:creationId xmlns:a16="http://schemas.microsoft.com/office/drawing/2014/main" id="{00000000-0008-0000-0200-0000AC000000}"/>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73" name="テキスト ボックス 172">
              <a:extLst>
                <a:ext uri="{FF2B5EF4-FFF2-40B4-BE49-F238E27FC236}">
                  <a16:creationId xmlns:a16="http://schemas.microsoft.com/office/drawing/2014/main" id="{00000000-0008-0000-0200-0000AD000000}"/>
                </a:ext>
              </a:extLst>
            </xdr:cNvPr>
            <xdr:cNvSpPr txBox="1"/>
          </xdr:nvSpPr>
          <xdr:spPr>
            <a:xfrm>
              <a:off x="5638800"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１</a:t>
              </a:r>
            </a:p>
          </xdr:txBody>
        </xdr:sp>
      </xdr:grpSp>
    </xdr:grpSp>
    <xdr:clientData/>
  </xdr:twoCellAnchor>
  <xdr:twoCellAnchor>
    <xdr:from>
      <xdr:col>34</xdr:col>
      <xdr:colOff>47625</xdr:colOff>
      <xdr:row>41</xdr:row>
      <xdr:rowOff>76200</xdr:rowOff>
    </xdr:from>
    <xdr:to>
      <xdr:col>39</xdr:col>
      <xdr:colOff>57150</xdr:colOff>
      <xdr:row>45</xdr:row>
      <xdr:rowOff>66675</xdr:rowOff>
    </xdr:to>
    <xdr:grpSp>
      <xdr:nvGrpSpPr>
        <xdr:cNvPr id="43237" name="グループ化 176">
          <a:extLst>
            <a:ext uri="{FF2B5EF4-FFF2-40B4-BE49-F238E27FC236}">
              <a16:creationId xmlns:a16="http://schemas.microsoft.com/office/drawing/2014/main" id="{00000000-0008-0000-0200-0000E5A80000}"/>
            </a:ext>
          </a:extLst>
        </xdr:cNvPr>
        <xdr:cNvGrpSpPr>
          <a:grpSpLocks/>
        </xdr:cNvGrpSpPr>
      </xdr:nvGrpSpPr>
      <xdr:grpSpPr bwMode="auto">
        <a:xfrm>
          <a:off x="2854325" y="7429500"/>
          <a:ext cx="422275" cy="396875"/>
          <a:chOff x="5200650" y="409575"/>
          <a:chExt cx="495300" cy="390525"/>
        </a:xfrm>
      </xdr:grpSpPr>
      <xdr:grpSp>
        <xdr:nvGrpSpPr>
          <xdr:cNvPr id="43544" name="グループ化 12">
            <a:extLst>
              <a:ext uri="{FF2B5EF4-FFF2-40B4-BE49-F238E27FC236}">
                <a16:creationId xmlns:a16="http://schemas.microsoft.com/office/drawing/2014/main" id="{00000000-0008-0000-0200-000018AA0000}"/>
              </a:ext>
            </a:extLst>
          </xdr:cNvPr>
          <xdr:cNvGrpSpPr>
            <a:grpSpLocks/>
          </xdr:cNvGrpSpPr>
        </xdr:nvGrpSpPr>
        <xdr:grpSpPr bwMode="auto">
          <a:xfrm>
            <a:off x="5324475" y="409575"/>
            <a:ext cx="247650" cy="390525"/>
            <a:chOff x="6572250" y="323850"/>
            <a:chExt cx="247650" cy="390525"/>
          </a:xfrm>
        </xdr:grpSpPr>
        <xdr:sp macro="" textlink="">
          <xdr:nvSpPr>
            <xdr:cNvPr id="182" name="テキスト ボックス 181">
              <a:extLst>
                <a:ext uri="{FF2B5EF4-FFF2-40B4-BE49-F238E27FC236}">
                  <a16:creationId xmlns:a16="http://schemas.microsoft.com/office/drawing/2014/main" id="{00000000-0008-0000-0200-0000B6000000}"/>
                </a:ext>
              </a:extLst>
            </xdr:cNvPr>
            <xdr:cNvSpPr txBox="1"/>
          </xdr:nvSpPr>
          <xdr:spPr>
            <a:xfrm rot="5400000">
              <a:off x="6637042" y="261486"/>
              <a:ext cx="118066"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83" name="テキスト ボックス 182">
              <a:extLst>
                <a:ext uri="{FF2B5EF4-FFF2-40B4-BE49-F238E27FC236}">
                  <a16:creationId xmlns:a16="http://schemas.microsoft.com/office/drawing/2014/main" id="{00000000-0008-0000-0200-0000B7000000}"/>
                </a:ext>
              </a:extLst>
            </xdr:cNvPr>
            <xdr:cNvSpPr txBox="1"/>
          </xdr:nvSpPr>
          <xdr:spPr>
            <a:xfrm rot="16200000">
              <a:off x="6637042" y="533945"/>
              <a:ext cx="118066"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3545" name="グループ化 13">
            <a:extLst>
              <a:ext uri="{FF2B5EF4-FFF2-40B4-BE49-F238E27FC236}">
                <a16:creationId xmlns:a16="http://schemas.microsoft.com/office/drawing/2014/main" id="{00000000-0008-0000-0200-000019AA0000}"/>
              </a:ext>
            </a:extLst>
          </xdr:cNvPr>
          <xdr:cNvGrpSpPr>
            <a:grpSpLocks/>
          </xdr:cNvGrpSpPr>
        </xdr:nvGrpSpPr>
        <xdr:grpSpPr bwMode="auto">
          <a:xfrm>
            <a:off x="5200650" y="457200"/>
            <a:ext cx="495300" cy="342900"/>
            <a:chOff x="5638800" y="295275"/>
            <a:chExt cx="495300" cy="342900"/>
          </a:xfrm>
        </xdr:grpSpPr>
        <xdr:sp macro="" textlink="">
          <xdr:nvSpPr>
            <xdr:cNvPr id="180" name="テキスト ボックス 179">
              <a:extLst>
                <a:ext uri="{FF2B5EF4-FFF2-40B4-BE49-F238E27FC236}">
                  <a16:creationId xmlns:a16="http://schemas.microsoft.com/office/drawing/2014/main" id="{00000000-0008-0000-0200-0000B4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81" name="テキスト ボックス 180">
              <a:extLst>
                <a:ext uri="{FF2B5EF4-FFF2-40B4-BE49-F238E27FC236}">
                  <a16:creationId xmlns:a16="http://schemas.microsoft.com/office/drawing/2014/main" id="{00000000-0008-0000-0200-0000B5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３</a:t>
              </a:r>
            </a:p>
          </xdr:txBody>
        </xdr:sp>
      </xdr:grpSp>
    </xdr:grpSp>
    <xdr:clientData/>
  </xdr:twoCellAnchor>
  <xdr:twoCellAnchor>
    <xdr:from>
      <xdr:col>67</xdr:col>
      <xdr:colOff>38100</xdr:colOff>
      <xdr:row>41</xdr:row>
      <xdr:rowOff>76200</xdr:rowOff>
    </xdr:from>
    <xdr:to>
      <xdr:col>72</xdr:col>
      <xdr:colOff>47625</xdr:colOff>
      <xdr:row>45</xdr:row>
      <xdr:rowOff>57150</xdr:rowOff>
    </xdr:to>
    <xdr:grpSp>
      <xdr:nvGrpSpPr>
        <xdr:cNvPr id="43238" name="グループ化 186">
          <a:extLst>
            <a:ext uri="{FF2B5EF4-FFF2-40B4-BE49-F238E27FC236}">
              <a16:creationId xmlns:a16="http://schemas.microsoft.com/office/drawing/2014/main" id="{00000000-0008-0000-0200-0000E6A80000}"/>
            </a:ext>
          </a:extLst>
        </xdr:cNvPr>
        <xdr:cNvGrpSpPr>
          <a:grpSpLocks/>
        </xdr:cNvGrpSpPr>
      </xdr:nvGrpSpPr>
      <xdr:grpSpPr bwMode="auto">
        <a:xfrm>
          <a:off x="5568950" y="7429500"/>
          <a:ext cx="422275" cy="387350"/>
          <a:chOff x="5200650" y="409575"/>
          <a:chExt cx="495300" cy="390525"/>
        </a:xfrm>
      </xdr:grpSpPr>
      <xdr:grpSp>
        <xdr:nvGrpSpPr>
          <xdr:cNvPr id="43538" name="グループ化 12">
            <a:extLst>
              <a:ext uri="{FF2B5EF4-FFF2-40B4-BE49-F238E27FC236}">
                <a16:creationId xmlns:a16="http://schemas.microsoft.com/office/drawing/2014/main" id="{00000000-0008-0000-0200-000012AA0000}"/>
              </a:ext>
            </a:extLst>
          </xdr:cNvPr>
          <xdr:cNvGrpSpPr>
            <a:grpSpLocks/>
          </xdr:cNvGrpSpPr>
        </xdr:nvGrpSpPr>
        <xdr:grpSpPr bwMode="auto">
          <a:xfrm>
            <a:off x="5324475" y="409575"/>
            <a:ext cx="247650" cy="390525"/>
            <a:chOff x="6572250" y="323850"/>
            <a:chExt cx="247650" cy="390525"/>
          </a:xfrm>
        </xdr:grpSpPr>
        <xdr:sp macro="" textlink="">
          <xdr:nvSpPr>
            <xdr:cNvPr id="192" name="テキスト ボックス 191">
              <a:extLst>
                <a:ext uri="{FF2B5EF4-FFF2-40B4-BE49-F238E27FC236}">
                  <a16:creationId xmlns:a16="http://schemas.microsoft.com/office/drawing/2014/main" id="{00000000-0008-0000-0200-0000C0000000}"/>
                </a:ext>
              </a:extLst>
            </xdr:cNvPr>
            <xdr:cNvSpPr txBox="1"/>
          </xdr:nvSpPr>
          <xdr:spPr>
            <a:xfrm rot="5400000">
              <a:off x="6640286" y="258242"/>
              <a:ext cx="111579"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93" name="テキスト ボックス 192">
              <a:extLst>
                <a:ext uri="{FF2B5EF4-FFF2-40B4-BE49-F238E27FC236}">
                  <a16:creationId xmlns:a16="http://schemas.microsoft.com/office/drawing/2014/main" id="{00000000-0008-0000-0200-0000C1000000}"/>
                </a:ext>
              </a:extLst>
            </xdr:cNvPr>
            <xdr:cNvSpPr txBox="1"/>
          </xdr:nvSpPr>
          <xdr:spPr>
            <a:xfrm rot="16200000">
              <a:off x="6640286" y="537188"/>
              <a:ext cx="111579"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3539" name="グループ化 13">
            <a:extLst>
              <a:ext uri="{FF2B5EF4-FFF2-40B4-BE49-F238E27FC236}">
                <a16:creationId xmlns:a16="http://schemas.microsoft.com/office/drawing/2014/main" id="{00000000-0008-0000-0200-000013AA0000}"/>
              </a:ext>
            </a:extLst>
          </xdr:cNvPr>
          <xdr:cNvGrpSpPr>
            <a:grpSpLocks/>
          </xdr:cNvGrpSpPr>
        </xdr:nvGrpSpPr>
        <xdr:grpSpPr bwMode="auto">
          <a:xfrm>
            <a:off x="5200650" y="457200"/>
            <a:ext cx="495300" cy="342900"/>
            <a:chOff x="5638800" y="295275"/>
            <a:chExt cx="495300" cy="342900"/>
          </a:xfrm>
        </xdr:grpSpPr>
        <xdr:sp macro="" textlink="">
          <xdr:nvSpPr>
            <xdr:cNvPr id="190" name="テキスト ボックス 189">
              <a:extLst>
                <a:ext uri="{FF2B5EF4-FFF2-40B4-BE49-F238E27FC236}">
                  <a16:creationId xmlns:a16="http://schemas.microsoft.com/office/drawing/2014/main" id="{00000000-0008-0000-0200-0000BE000000}"/>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91" name="テキスト ボックス 190">
              <a:extLst>
                <a:ext uri="{FF2B5EF4-FFF2-40B4-BE49-F238E27FC236}">
                  <a16:creationId xmlns:a16="http://schemas.microsoft.com/office/drawing/2014/main" id="{00000000-0008-0000-0200-0000BF000000}"/>
                </a:ext>
              </a:extLst>
            </xdr:cNvPr>
            <xdr:cNvSpPr txBox="1"/>
          </xdr:nvSpPr>
          <xdr:spPr>
            <a:xfrm>
              <a:off x="5638800"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４</a:t>
              </a:r>
            </a:p>
          </xdr:txBody>
        </xdr:sp>
      </xdr:grpSp>
    </xdr:grpSp>
    <xdr:clientData/>
  </xdr:twoCellAnchor>
  <xdr:twoCellAnchor>
    <xdr:from>
      <xdr:col>73</xdr:col>
      <xdr:colOff>38100</xdr:colOff>
      <xdr:row>41</xdr:row>
      <xdr:rowOff>66675</xdr:rowOff>
    </xdr:from>
    <xdr:to>
      <xdr:col>78</xdr:col>
      <xdr:colOff>47625</xdr:colOff>
      <xdr:row>45</xdr:row>
      <xdr:rowOff>57150</xdr:rowOff>
    </xdr:to>
    <xdr:grpSp>
      <xdr:nvGrpSpPr>
        <xdr:cNvPr id="43239" name="グループ化 193">
          <a:extLst>
            <a:ext uri="{FF2B5EF4-FFF2-40B4-BE49-F238E27FC236}">
              <a16:creationId xmlns:a16="http://schemas.microsoft.com/office/drawing/2014/main" id="{00000000-0008-0000-0200-0000E7A80000}"/>
            </a:ext>
          </a:extLst>
        </xdr:cNvPr>
        <xdr:cNvGrpSpPr>
          <a:grpSpLocks/>
        </xdr:cNvGrpSpPr>
      </xdr:nvGrpSpPr>
      <xdr:grpSpPr bwMode="auto">
        <a:xfrm>
          <a:off x="6064250" y="7419975"/>
          <a:ext cx="422275" cy="396875"/>
          <a:chOff x="5200650" y="409575"/>
          <a:chExt cx="495300" cy="390525"/>
        </a:xfrm>
      </xdr:grpSpPr>
      <xdr:grpSp>
        <xdr:nvGrpSpPr>
          <xdr:cNvPr id="43532" name="グループ化 12">
            <a:extLst>
              <a:ext uri="{FF2B5EF4-FFF2-40B4-BE49-F238E27FC236}">
                <a16:creationId xmlns:a16="http://schemas.microsoft.com/office/drawing/2014/main" id="{00000000-0008-0000-0200-00000CAA0000}"/>
              </a:ext>
            </a:extLst>
          </xdr:cNvPr>
          <xdr:cNvGrpSpPr>
            <a:grpSpLocks/>
          </xdr:cNvGrpSpPr>
        </xdr:nvGrpSpPr>
        <xdr:grpSpPr bwMode="auto">
          <a:xfrm>
            <a:off x="5324475" y="409575"/>
            <a:ext cx="247650" cy="390525"/>
            <a:chOff x="6572250" y="323850"/>
            <a:chExt cx="247650" cy="390525"/>
          </a:xfrm>
        </xdr:grpSpPr>
        <xdr:sp macro="" textlink="">
          <xdr:nvSpPr>
            <xdr:cNvPr id="199" name="テキスト ボックス 198">
              <a:extLst>
                <a:ext uri="{FF2B5EF4-FFF2-40B4-BE49-F238E27FC236}">
                  <a16:creationId xmlns:a16="http://schemas.microsoft.com/office/drawing/2014/main" id="{00000000-0008-0000-0200-0000C7000000}"/>
                </a:ext>
              </a:extLst>
            </xdr:cNvPr>
            <xdr:cNvSpPr txBox="1"/>
          </xdr:nvSpPr>
          <xdr:spPr>
            <a:xfrm rot="5400000">
              <a:off x="6637042" y="261486"/>
              <a:ext cx="118066"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200" name="テキスト ボックス 199">
              <a:extLst>
                <a:ext uri="{FF2B5EF4-FFF2-40B4-BE49-F238E27FC236}">
                  <a16:creationId xmlns:a16="http://schemas.microsoft.com/office/drawing/2014/main" id="{00000000-0008-0000-0200-0000C8000000}"/>
                </a:ext>
              </a:extLst>
            </xdr:cNvPr>
            <xdr:cNvSpPr txBox="1"/>
          </xdr:nvSpPr>
          <xdr:spPr>
            <a:xfrm rot="16200000">
              <a:off x="6637042" y="533945"/>
              <a:ext cx="118066"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3533" name="グループ化 13">
            <a:extLst>
              <a:ext uri="{FF2B5EF4-FFF2-40B4-BE49-F238E27FC236}">
                <a16:creationId xmlns:a16="http://schemas.microsoft.com/office/drawing/2014/main" id="{00000000-0008-0000-0200-00000DAA0000}"/>
              </a:ext>
            </a:extLst>
          </xdr:cNvPr>
          <xdr:cNvGrpSpPr>
            <a:grpSpLocks/>
          </xdr:cNvGrpSpPr>
        </xdr:nvGrpSpPr>
        <xdr:grpSpPr bwMode="auto">
          <a:xfrm>
            <a:off x="5200650" y="457200"/>
            <a:ext cx="495300" cy="342900"/>
            <a:chOff x="5638800" y="295275"/>
            <a:chExt cx="495300" cy="342900"/>
          </a:xfrm>
        </xdr:grpSpPr>
        <xdr:sp macro="" textlink="">
          <xdr:nvSpPr>
            <xdr:cNvPr id="197" name="テキスト ボックス 196">
              <a:extLst>
                <a:ext uri="{FF2B5EF4-FFF2-40B4-BE49-F238E27FC236}">
                  <a16:creationId xmlns:a16="http://schemas.microsoft.com/office/drawing/2014/main" id="{00000000-0008-0000-0200-0000C5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98" name="テキスト ボックス 197">
              <a:extLst>
                <a:ext uri="{FF2B5EF4-FFF2-40B4-BE49-F238E27FC236}">
                  <a16:creationId xmlns:a16="http://schemas.microsoft.com/office/drawing/2014/main" id="{00000000-0008-0000-0200-0000C6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５</a:t>
              </a:r>
            </a:p>
          </xdr:txBody>
        </xdr:sp>
      </xdr:grpSp>
    </xdr:grpSp>
    <xdr:clientData/>
  </xdr:twoCellAnchor>
  <xdr:twoCellAnchor>
    <xdr:from>
      <xdr:col>22</xdr:col>
      <xdr:colOff>38100</xdr:colOff>
      <xdr:row>46</xdr:row>
      <xdr:rowOff>66675</xdr:rowOff>
    </xdr:from>
    <xdr:to>
      <xdr:col>27</xdr:col>
      <xdr:colOff>38100</xdr:colOff>
      <xdr:row>50</xdr:row>
      <xdr:rowOff>47625</xdr:rowOff>
    </xdr:to>
    <xdr:grpSp>
      <xdr:nvGrpSpPr>
        <xdr:cNvPr id="43240" name="グループ化 201">
          <a:extLst>
            <a:ext uri="{FF2B5EF4-FFF2-40B4-BE49-F238E27FC236}">
              <a16:creationId xmlns:a16="http://schemas.microsoft.com/office/drawing/2014/main" id="{00000000-0008-0000-0200-0000E8A80000}"/>
            </a:ext>
          </a:extLst>
        </xdr:cNvPr>
        <xdr:cNvGrpSpPr>
          <a:grpSpLocks/>
        </xdr:cNvGrpSpPr>
      </xdr:nvGrpSpPr>
      <xdr:grpSpPr bwMode="auto">
        <a:xfrm>
          <a:off x="1854200" y="7927975"/>
          <a:ext cx="412750" cy="387350"/>
          <a:chOff x="5200650" y="409575"/>
          <a:chExt cx="495313" cy="390525"/>
        </a:xfrm>
      </xdr:grpSpPr>
      <xdr:grpSp>
        <xdr:nvGrpSpPr>
          <xdr:cNvPr id="43526" name="グループ化 12">
            <a:extLst>
              <a:ext uri="{FF2B5EF4-FFF2-40B4-BE49-F238E27FC236}">
                <a16:creationId xmlns:a16="http://schemas.microsoft.com/office/drawing/2014/main" id="{00000000-0008-0000-0200-000006AA0000}"/>
              </a:ext>
            </a:extLst>
          </xdr:cNvPr>
          <xdr:cNvGrpSpPr>
            <a:grpSpLocks/>
          </xdr:cNvGrpSpPr>
        </xdr:nvGrpSpPr>
        <xdr:grpSpPr bwMode="auto">
          <a:xfrm>
            <a:off x="5324475" y="409575"/>
            <a:ext cx="247650" cy="390525"/>
            <a:chOff x="6572250" y="323850"/>
            <a:chExt cx="247650" cy="390525"/>
          </a:xfrm>
        </xdr:grpSpPr>
        <xdr:sp macro="" textlink="">
          <xdr:nvSpPr>
            <xdr:cNvPr id="207" name="テキスト ボックス 206">
              <a:extLst>
                <a:ext uri="{FF2B5EF4-FFF2-40B4-BE49-F238E27FC236}">
                  <a16:creationId xmlns:a16="http://schemas.microsoft.com/office/drawing/2014/main" id="{00000000-0008-0000-0200-0000CF000000}"/>
                </a:ext>
              </a:extLst>
            </xdr:cNvPr>
            <xdr:cNvSpPr txBox="1"/>
          </xdr:nvSpPr>
          <xdr:spPr>
            <a:xfrm rot="5400000">
              <a:off x="6635340" y="255811"/>
              <a:ext cx="111579" cy="2476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208" name="テキスト ボックス 207">
              <a:extLst>
                <a:ext uri="{FF2B5EF4-FFF2-40B4-BE49-F238E27FC236}">
                  <a16:creationId xmlns:a16="http://schemas.microsoft.com/office/drawing/2014/main" id="{00000000-0008-0000-0200-0000D0000000}"/>
                </a:ext>
              </a:extLst>
            </xdr:cNvPr>
            <xdr:cNvSpPr txBox="1"/>
          </xdr:nvSpPr>
          <xdr:spPr>
            <a:xfrm rot="16200000">
              <a:off x="6635340" y="534757"/>
              <a:ext cx="111579" cy="2476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3527" name="グループ化 13">
            <a:extLst>
              <a:ext uri="{FF2B5EF4-FFF2-40B4-BE49-F238E27FC236}">
                <a16:creationId xmlns:a16="http://schemas.microsoft.com/office/drawing/2014/main" id="{00000000-0008-0000-0200-000007AA0000}"/>
              </a:ext>
            </a:extLst>
          </xdr:cNvPr>
          <xdr:cNvGrpSpPr>
            <a:grpSpLocks/>
          </xdr:cNvGrpSpPr>
        </xdr:nvGrpSpPr>
        <xdr:grpSpPr bwMode="auto">
          <a:xfrm>
            <a:off x="5200650" y="457200"/>
            <a:ext cx="495313" cy="342900"/>
            <a:chOff x="5638800" y="295275"/>
            <a:chExt cx="495313" cy="342900"/>
          </a:xfrm>
        </xdr:grpSpPr>
        <xdr:sp macro="" textlink="">
          <xdr:nvSpPr>
            <xdr:cNvPr id="205" name="テキスト ボックス 204">
              <a:extLst>
                <a:ext uri="{FF2B5EF4-FFF2-40B4-BE49-F238E27FC236}">
                  <a16:creationId xmlns:a16="http://schemas.microsoft.com/office/drawing/2014/main" id="{00000000-0008-0000-0200-0000CD000000}"/>
                </a:ext>
              </a:extLst>
            </xdr:cNvPr>
            <xdr:cNvSpPr txBox="1"/>
          </xdr:nvSpPr>
          <xdr:spPr>
            <a:xfrm flipH="1">
              <a:off x="5638800" y="294141"/>
              <a:ext cx="495313"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206" name="テキスト ボックス 205">
              <a:extLst>
                <a:ext uri="{FF2B5EF4-FFF2-40B4-BE49-F238E27FC236}">
                  <a16:creationId xmlns:a16="http://schemas.microsoft.com/office/drawing/2014/main" id="{00000000-0008-0000-0200-0000CE000000}"/>
                </a:ext>
              </a:extLst>
            </xdr:cNvPr>
            <xdr:cNvSpPr txBox="1"/>
          </xdr:nvSpPr>
          <xdr:spPr>
            <a:xfrm>
              <a:off x="5638800" y="405719"/>
              <a:ext cx="495313"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６</a:t>
              </a:r>
            </a:p>
          </xdr:txBody>
        </xdr:sp>
      </xdr:grpSp>
    </xdr:grpSp>
    <xdr:clientData/>
  </xdr:twoCellAnchor>
  <xdr:twoCellAnchor>
    <xdr:from>
      <xdr:col>100</xdr:col>
      <xdr:colOff>57150</xdr:colOff>
      <xdr:row>59</xdr:row>
      <xdr:rowOff>47625</xdr:rowOff>
    </xdr:from>
    <xdr:to>
      <xdr:col>105</xdr:col>
      <xdr:colOff>76200</xdr:colOff>
      <xdr:row>63</xdr:row>
      <xdr:rowOff>38100</xdr:rowOff>
    </xdr:to>
    <xdr:grpSp>
      <xdr:nvGrpSpPr>
        <xdr:cNvPr id="43241" name="グループ化 210">
          <a:extLst>
            <a:ext uri="{FF2B5EF4-FFF2-40B4-BE49-F238E27FC236}">
              <a16:creationId xmlns:a16="http://schemas.microsoft.com/office/drawing/2014/main" id="{00000000-0008-0000-0200-0000E9A80000}"/>
            </a:ext>
          </a:extLst>
        </xdr:cNvPr>
        <xdr:cNvGrpSpPr>
          <a:grpSpLocks/>
        </xdr:cNvGrpSpPr>
      </xdr:nvGrpSpPr>
      <xdr:grpSpPr bwMode="auto">
        <a:xfrm>
          <a:off x="8312150" y="9191625"/>
          <a:ext cx="431800" cy="396875"/>
          <a:chOff x="5200650" y="409575"/>
          <a:chExt cx="495300" cy="390525"/>
        </a:xfrm>
      </xdr:grpSpPr>
      <xdr:grpSp>
        <xdr:nvGrpSpPr>
          <xdr:cNvPr id="43520" name="グループ化 12">
            <a:extLst>
              <a:ext uri="{FF2B5EF4-FFF2-40B4-BE49-F238E27FC236}">
                <a16:creationId xmlns:a16="http://schemas.microsoft.com/office/drawing/2014/main" id="{00000000-0008-0000-0200-000000AA0000}"/>
              </a:ext>
            </a:extLst>
          </xdr:cNvPr>
          <xdr:cNvGrpSpPr>
            <a:grpSpLocks/>
          </xdr:cNvGrpSpPr>
        </xdr:nvGrpSpPr>
        <xdr:grpSpPr bwMode="auto">
          <a:xfrm>
            <a:off x="5324475" y="409575"/>
            <a:ext cx="247650" cy="390525"/>
            <a:chOff x="6572250" y="323850"/>
            <a:chExt cx="247650" cy="390525"/>
          </a:xfrm>
        </xdr:grpSpPr>
        <xdr:sp macro="" textlink="">
          <xdr:nvSpPr>
            <xdr:cNvPr id="216" name="テキスト ボックス 215">
              <a:extLst>
                <a:ext uri="{FF2B5EF4-FFF2-40B4-BE49-F238E27FC236}">
                  <a16:creationId xmlns:a16="http://schemas.microsoft.com/office/drawing/2014/main" id="{00000000-0008-0000-0200-0000D8000000}"/>
                </a:ext>
              </a:extLst>
            </xdr:cNvPr>
            <xdr:cNvSpPr txBox="1"/>
          </xdr:nvSpPr>
          <xdr:spPr>
            <a:xfrm rot="5400000">
              <a:off x="6637042"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217" name="テキスト ボックス 216">
              <a:extLst>
                <a:ext uri="{FF2B5EF4-FFF2-40B4-BE49-F238E27FC236}">
                  <a16:creationId xmlns:a16="http://schemas.microsoft.com/office/drawing/2014/main" id="{00000000-0008-0000-0200-0000D9000000}"/>
                </a:ext>
              </a:extLst>
            </xdr:cNvPr>
            <xdr:cNvSpPr txBox="1"/>
          </xdr:nvSpPr>
          <xdr:spPr>
            <a:xfrm rot="16200000">
              <a:off x="6637042" y="53151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3521" name="グループ化 13">
            <a:extLst>
              <a:ext uri="{FF2B5EF4-FFF2-40B4-BE49-F238E27FC236}">
                <a16:creationId xmlns:a16="http://schemas.microsoft.com/office/drawing/2014/main" id="{00000000-0008-0000-0200-000001AA0000}"/>
              </a:ext>
            </a:extLst>
          </xdr:cNvPr>
          <xdr:cNvGrpSpPr>
            <a:grpSpLocks/>
          </xdr:cNvGrpSpPr>
        </xdr:nvGrpSpPr>
        <xdr:grpSpPr bwMode="auto">
          <a:xfrm>
            <a:off x="5200650" y="457200"/>
            <a:ext cx="495300" cy="342900"/>
            <a:chOff x="5638800" y="295275"/>
            <a:chExt cx="495300" cy="342900"/>
          </a:xfrm>
        </xdr:grpSpPr>
        <xdr:sp macro="" textlink="">
          <xdr:nvSpPr>
            <xdr:cNvPr id="214" name="テキスト ボックス 213">
              <a:extLst>
                <a:ext uri="{FF2B5EF4-FFF2-40B4-BE49-F238E27FC236}">
                  <a16:creationId xmlns:a16="http://schemas.microsoft.com/office/drawing/2014/main" id="{00000000-0008-0000-0200-0000D6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215" name="テキスト ボックス 214">
              <a:extLst>
                <a:ext uri="{FF2B5EF4-FFF2-40B4-BE49-F238E27FC236}">
                  <a16:creationId xmlns:a16="http://schemas.microsoft.com/office/drawing/2014/main" id="{00000000-0008-0000-0200-0000D7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12</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46</xdr:col>
      <xdr:colOff>66675</xdr:colOff>
      <xdr:row>64</xdr:row>
      <xdr:rowOff>66675</xdr:rowOff>
    </xdr:from>
    <xdr:to>
      <xdr:col>51</xdr:col>
      <xdr:colOff>85725</xdr:colOff>
      <xdr:row>68</xdr:row>
      <xdr:rowOff>47625</xdr:rowOff>
    </xdr:to>
    <xdr:grpSp>
      <xdr:nvGrpSpPr>
        <xdr:cNvPr id="43242" name="グループ化 223">
          <a:extLst>
            <a:ext uri="{FF2B5EF4-FFF2-40B4-BE49-F238E27FC236}">
              <a16:creationId xmlns:a16="http://schemas.microsoft.com/office/drawing/2014/main" id="{00000000-0008-0000-0200-0000EAA80000}"/>
            </a:ext>
          </a:extLst>
        </xdr:cNvPr>
        <xdr:cNvGrpSpPr>
          <a:grpSpLocks/>
        </xdr:cNvGrpSpPr>
      </xdr:nvGrpSpPr>
      <xdr:grpSpPr bwMode="auto">
        <a:xfrm>
          <a:off x="3863975" y="9718675"/>
          <a:ext cx="425450" cy="387350"/>
          <a:chOff x="5200650" y="409575"/>
          <a:chExt cx="495300" cy="390525"/>
        </a:xfrm>
      </xdr:grpSpPr>
      <xdr:grpSp>
        <xdr:nvGrpSpPr>
          <xdr:cNvPr id="43514" name="グループ化 12">
            <a:extLst>
              <a:ext uri="{FF2B5EF4-FFF2-40B4-BE49-F238E27FC236}">
                <a16:creationId xmlns:a16="http://schemas.microsoft.com/office/drawing/2014/main" id="{00000000-0008-0000-0200-0000FAA90000}"/>
              </a:ext>
            </a:extLst>
          </xdr:cNvPr>
          <xdr:cNvGrpSpPr>
            <a:grpSpLocks/>
          </xdr:cNvGrpSpPr>
        </xdr:nvGrpSpPr>
        <xdr:grpSpPr bwMode="auto">
          <a:xfrm>
            <a:off x="5324475" y="409575"/>
            <a:ext cx="247650" cy="390525"/>
            <a:chOff x="6572250" y="323850"/>
            <a:chExt cx="247650" cy="390525"/>
          </a:xfrm>
        </xdr:grpSpPr>
        <xdr:sp macro="" textlink="">
          <xdr:nvSpPr>
            <xdr:cNvPr id="229" name="テキスト ボックス 228">
              <a:extLst>
                <a:ext uri="{FF2B5EF4-FFF2-40B4-BE49-F238E27FC236}">
                  <a16:creationId xmlns:a16="http://schemas.microsoft.com/office/drawing/2014/main" id="{00000000-0008-0000-0200-0000E5000000}"/>
                </a:ext>
              </a:extLst>
            </xdr:cNvPr>
            <xdr:cNvSpPr txBox="1"/>
          </xdr:nvSpPr>
          <xdr:spPr>
            <a:xfrm rot="5400000">
              <a:off x="6640286" y="255814"/>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230" name="テキスト ボックス 229">
              <a:extLst>
                <a:ext uri="{FF2B5EF4-FFF2-40B4-BE49-F238E27FC236}">
                  <a16:creationId xmlns:a16="http://schemas.microsoft.com/office/drawing/2014/main" id="{00000000-0008-0000-0200-0000E6000000}"/>
                </a:ext>
              </a:extLst>
            </xdr:cNvPr>
            <xdr:cNvSpPr txBox="1"/>
          </xdr:nvSpPr>
          <xdr:spPr>
            <a:xfrm rot="16200000">
              <a:off x="6640286" y="534761"/>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3515" name="グループ化 13">
            <a:extLst>
              <a:ext uri="{FF2B5EF4-FFF2-40B4-BE49-F238E27FC236}">
                <a16:creationId xmlns:a16="http://schemas.microsoft.com/office/drawing/2014/main" id="{00000000-0008-0000-0200-0000FBA90000}"/>
              </a:ext>
            </a:extLst>
          </xdr:cNvPr>
          <xdr:cNvGrpSpPr>
            <a:grpSpLocks/>
          </xdr:cNvGrpSpPr>
        </xdr:nvGrpSpPr>
        <xdr:grpSpPr bwMode="auto">
          <a:xfrm>
            <a:off x="5200650" y="457200"/>
            <a:ext cx="495300" cy="342900"/>
            <a:chOff x="5638800" y="295275"/>
            <a:chExt cx="495300" cy="342900"/>
          </a:xfrm>
        </xdr:grpSpPr>
        <xdr:sp macro="" textlink="">
          <xdr:nvSpPr>
            <xdr:cNvPr id="227" name="テキスト ボックス 226">
              <a:extLst>
                <a:ext uri="{FF2B5EF4-FFF2-40B4-BE49-F238E27FC236}">
                  <a16:creationId xmlns:a16="http://schemas.microsoft.com/office/drawing/2014/main" id="{00000000-0008-0000-0200-0000E3000000}"/>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228" name="テキスト ボックス 227">
              <a:extLst>
                <a:ext uri="{FF2B5EF4-FFF2-40B4-BE49-F238E27FC236}">
                  <a16:creationId xmlns:a16="http://schemas.microsoft.com/office/drawing/2014/main" id="{00000000-0008-0000-0200-0000E4000000}"/>
                </a:ext>
              </a:extLst>
            </xdr:cNvPr>
            <xdr:cNvSpPr txBox="1"/>
          </xdr:nvSpPr>
          <xdr:spPr>
            <a:xfrm>
              <a:off x="5638800"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13</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100</xdr:col>
      <xdr:colOff>47625</xdr:colOff>
      <xdr:row>64</xdr:row>
      <xdr:rowOff>57150</xdr:rowOff>
    </xdr:from>
    <xdr:to>
      <xdr:col>105</xdr:col>
      <xdr:colOff>66675</xdr:colOff>
      <xdr:row>68</xdr:row>
      <xdr:rowOff>47625</xdr:rowOff>
    </xdr:to>
    <xdr:grpSp>
      <xdr:nvGrpSpPr>
        <xdr:cNvPr id="43243" name="グループ化 230">
          <a:extLst>
            <a:ext uri="{FF2B5EF4-FFF2-40B4-BE49-F238E27FC236}">
              <a16:creationId xmlns:a16="http://schemas.microsoft.com/office/drawing/2014/main" id="{00000000-0008-0000-0200-0000EBA80000}"/>
            </a:ext>
          </a:extLst>
        </xdr:cNvPr>
        <xdr:cNvGrpSpPr>
          <a:grpSpLocks/>
        </xdr:cNvGrpSpPr>
      </xdr:nvGrpSpPr>
      <xdr:grpSpPr bwMode="auto">
        <a:xfrm>
          <a:off x="8302625" y="9709150"/>
          <a:ext cx="431800" cy="396875"/>
          <a:chOff x="5200650" y="409575"/>
          <a:chExt cx="495300" cy="390525"/>
        </a:xfrm>
      </xdr:grpSpPr>
      <xdr:grpSp>
        <xdr:nvGrpSpPr>
          <xdr:cNvPr id="43508" name="グループ化 12">
            <a:extLst>
              <a:ext uri="{FF2B5EF4-FFF2-40B4-BE49-F238E27FC236}">
                <a16:creationId xmlns:a16="http://schemas.microsoft.com/office/drawing/2014/main" id="{00000000-0008-0000-0200-0000F4A90000}"/>
              </a:ext>
            </a:extLst>
          </xdr:cNvPr>
          <xdr:cNvGrpSpPr>
            <a:grpSpLocks/>
          </xdr:cNvGrpSpPr>
        </xdr:nvGrpSpPr>
        <xdr:grpSpPr bwMode="auto">
          <a:xfrm>
            <a:off x="5324475" y="409575"/>
            <a:ext cx="247650" cy="390525"/>
            <a:chOff x="6572250" y="323850"/>
            <a:chExt cx="247650" cy="390525"/>
          </a:xfrm>
        </xdr:grpSpPr>
        <xdr:sp macro="" textlink="">
          <xdr:nvSpPr>
            <xdr:cNvPr id="236" name="テキスト ボックス 235">
              <a:extLst>
                <a:ext uri="{FF2B5EF4-FFF2-40B4-BE49-F238E27FC236}">
                  <a16:creationId xmlns:a16="http://schemas.microsoft.com/office/drawing/2014/main" id="{00000000-0008-0000-0200-0000EC000000}"/>
                </a:ext>
              </a:extLst>
            </xdr:cNvPr>
            <xdr:cNvSpPr txBox="1"/>
          </xdr:nvSpPr>
          <xdr:spPr>
            <a:xfrm rot="5400000">
              <a:off x="6637042"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237" name="テキスト ボックス 236">
              <a:extLst>
                <a:ext uri="{FF2B5EF4-FFF2-40B4-BE49-F238E27FC236}">
                  <a16:creationId xmlns:a16="http://schemas.microsoft.com/office/drawing/2014/main" id="{00000000-0008-0000-0200-0000ED000000}"/>
                </a:ext>
              </a:extLst>
            </xdr:cNvPr>
            <xdr:cNvSpPr txBox="1"/>
          </xdr:nvSpPr>
          <xdr:spPr>
            <a:xfrm rot="16200000">
              <a:off x="6637042" y="53151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3509" name="グループ化 13">
            <a:extLst>
              <a:ext uri="{FF2B5EF4-FFF2-40B4-BE49-F238E27FC236}">
                <a16:creationId xmlns:a16="http://schemas.microsoft.com/office/drawing/2014/main" id="{00000000-0008-0000-0200-0000F5A90000}"/>
              </a:ext>
            </a:extLst>
          </xdr:cNvPr>
          <xdr:cNvGrpSpPr>
            <a:grpSpLocks/>
          </xdr:cNvGrpSpPr>
        </xdr:nvGrpSpPr>
        <xdr:grpSpPr bwMode="auto">
          <a:xfrm>
            <a:off x="5200650" y="457200"/>
            <a:ext cx="495300" cy="342900"/>
            <a:chOff x="5638800" y="295275"/>
            <a:chExt cx="495300" cy="342900"/>
          </a:xfrm>
        </xdr:grpSpPr>
        <xdr:sp macro="" textlink="">
          <xdr:nvSpPr>
            <xdr:cNvPr id="234" name="テキスト ボックス 233">
              <a:extLst>
                <a:ext uri="{FF2B5EF4-FFF2-40B4-BE49-F238E27FC236}">
                  <a16:creationId xmlns:a16="http://schemas.microsoft.com/office/drawing/2014/main" id="{00000000-0008-0000-0200-0000EA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235" name="テキスト ボックス 234">
              <a:extLst>
                <a:ext uri="{FF2B5EF4-FFF2-40B4-BE49-F238E27FC236}">
                  <a16:creationId xmlns:a16="http://schemas.microsoft.com/office/drawing/2014/main" id="{00000000-0008-0000-0200-0000EB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14</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46</xdr:col>
      <xdr:colOff>57150</xdr:colOff>
      <xdr:row>69</xdr:row>
      <xdr:rowOff>47625</xdr:rowOff>
    </xdr:from>
    <xdr:to>
      <xdr:col>51</xdr:col>
      <xdr:colOff>76200</xdr:colOff>
      <xdr:row>73</xdr:row>
      <xdr:rowOff>38100</xdr:rowOff>
    </xdr:to>
    <xdr:grpSp>
      <xdr:nvGrpSpPr>
        <xdr:cNvPr id="43247" name="グループ化 258">
          <a:extLst>
            <a:ext uri="{FF2B5EF4-FFF2-40B4-BE49-F238E27FC236}">
              <a16:creationId xmlns:a16="http://schemas.microsoft.com/office/drawing/2014/main" id="{00000000-0008-0000-0200-0000EFA80000}"/>
            </a:ext>
          </a:extLst>
        </xdr:cNvPr>
        <xdr:cNvGrpSpPr>
          <a:grpSpLocks/>
        </xdr:cNvGrpSpPr>
      </xdr:nvGrpSpPr>
      <xdr:grpSpPr bwMode="auto">
        <a:xfrm>
          <a:off x="3854450" y="10207625"/>
          <a:ext cx="431800" cy="396875"/>
          <a:chOff x="5200650" y="409575"/>
          <a:chExt cx="495300" cy="390525"/>
        </a:xfrm>
      </xdr:grpSpPr>
      <xdr:grpSp>
        <xdr:nvGrpSpPr>
          <xdr:cNvPr id="43484" name="グループ化 12">
            <a:extLst>
              <a:ext uri="{FF2B5EF4-FFF2-40B4-BE49-F238E27FC236}">
                <a16:creationId xmlns:a16="http://schemas.microsoft.com/office/drawing/2014/main" id="{00000000-0008-0000-0200-0000DCA90000}"/>
              </a:ext>
            </a:extLst>
          </xdr:cNvPr>
          <xdr:cNvGrpSpPr>
            <a:grpSpLocks/>
          </xdr:cNvGrpSpPr>
        </xdr:nvGrpSpPr>
        <xdr:grpSpPr bwMode="auto">
          <a:xfrm>
            <a:off x="5324475" y="409575"/>
            <a:ext cx="247650" cy="390525"/>
            <a:chOff x="6572250" y="323850"/>
            <a:chExt cx="247650" cy="390525"/>
          </a:xfrm>
        </xdr:grpSpPr>
        <xdr:sp macro="" textlink="">
          <xdr:nvSpPr>
            <xdr:cNvPr id="264" name="テキスト ボックス 263">
              <a:extLst>
                <a:ext uri="{FF2B5EF4-FFF2-40B4-BE49-F238E27FC236}">
                  <a16:creationId xmlns:a16="http://schemas.microsoft.com/office/drawing/2014/main" id="{00000000-0008-0000-0200-000008010000}"/>
                </a:ext>
              </a:extLst>
            </xdr:cNvPr>
            <xdr:cNvSpPr txBox="1"/>
          </xdr:nvSpPr>
          <xdr:spPr>
            <a:xfrm rot="5400000">
              <a:off x="6637042"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265" name="テキスト ボックス 264">
              <a:extLst>
                <a:ext uri="{FF2B5EF4-FFF2-40B4-BE49-F238E27FC236}">
                  <a16:creationId xmlns:a16="http://schemas.microsoft.com/office/drawing/2014/main" id="{00000000-0008-0000-0200-000009010000}"/>
                </a:ext>
              </a:extLst>
            </xdr:cNvPr>
            <xdr:cNvSpPr txBox="1"/>
          </xdr:nvSpPr>
          <xdr:spPr>
            <a:xfrm rot="16200000">
              <a:off x="6637042" y="53151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3485" name="グループ化 13">
            <a:extLst>
              <a:ext uri="{FF2B5EF4-FFF2-40B4-BE49-F238E27FC236}">
                <a16:creationId xmlns:a16="http://schemas.microsoft.com/office/drawing/2014/main" id="{00000000-0008-0000-0200-0000DDA90000}"/>
              </a:ext>
            </a:extLst>
          </xdr:cNvPr>
          <xdr:cNvGrpSpPr>
            <a:grpSpLocks/>
          </xdr:cNvGrpSpPr>
        </xdr:nvGrpSpPr>
        <xdr:grpSpPr bwMode="auto">
          <a:xfrm>
            <a:off x="5200650" y="457200"/>
            <a:ext cx="495300" cy="342900"/>
            <a:chOff x="5638800" y="295275"/>
            <a:chExt cx="495300" cy="342900"/>
          </a:xfrm>
        </xdr:grpSpPr>
        <xdr:sp macro="" textlink="">
          <xdr:nvSpPr>
            <xdr:cNvPr id="262" name="テキスト ボックス 261">
              <a:extLst>
                <a:ext uri="{FF2B5EF4-FFF2-40B4-BE49-F238E27FC236}">
                  <a16:creationId xmlns:a16="http://schemas.microsoft.com/office/drawing/2014/main" id="{00000000-0008-0000-0200-00000601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263" name="テキスト ボックス 262">
              <a:extLst>
                <a:ext uri="{FF2B5EF4-FFF2-40B4-BE49-F238E27FC236}">
                  <a16:creationId xmlns:a16="http://schemas.microsoft.com/office/drawing/2014/main" id="{00000000-0008-0000-0200-00000701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18</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100</xdr:col>
      <xdr:colOff>47625</xdr:colOff>
      <xdr:row>69</xdr:row>
      <xdr:rowOff>47625</xdr:rowOff>
    </xdr:from>
    <xdr:to>
      <xdr:col>105</xdr:col>
      <xdr:colOff>66675</xdr:colOff>
      <xdr:row>73</xdr:row>
      <xdr:rowOff>28575</xdr:rowOff>
    </xdr:to>
    <xdr:grpSp>
      <xdr:nvGrpSpPr>
        <xdr:cNvPr id="43248" name="グループ化 265">
          <a:extLst>
            <a:ext uri="{FF2B5EF4-FFF2-40B4-BE49-F238E27FC236}">
              <a16:creationId xmlns:a16="http://schemas.microsoft.com/office/drawing/2014/main" id="{00000000-0008-0000-0200-0000F0A80000}"/>
            </a:ext>
          </a:extLst>
        </xdr:cNvPr>
        <xdr:cNvGrpSpPr>
          <a:grpSpLocks/>
        </xdr:cNvGrpSpPr>
      </xdr:nvGrpSpPr>
      <xdr:grpSpPr bwMode="auto">
        <a:xfrm>
          <a:off x="8302625" y="10207625"/>
          <a:ext cx="431800" cy="387350"/>
          <a:chOff x="5200650" y="409575"/>
          <a:chExt cx="495300" cy="390525"/>
        </a:xfrm>
      </xdr:grpSpPr>
      <xdr:grpSp>
        <xdr:nvGrpSpPr>
          <xdr:cNvPr id="43478" name="グループ化 12">
            <a:extLst>
              <a:ext uri="{FF2B5EF4-FFF2-40B4-BE49-F238E27FC236}">
                <a16:creationId xmlns:a16="http://schemas.microsoft.com/office/drawing/2014/main" id="{00000000-0008-0000-0200-0000D6A90000}"/>
              </a:ext>
            </a:extLst>
          </xdr:cNvPr>
          <xdr:cNvGrpSpPr>
            <a:grpSpLocks/>
          </xdr:cNvGrpSpPr>
        </xdr:nvGrpSpPr>
        <xdr:grpSpPr bwMode="auto">
          <a:xfrm>
            <a:off x="5324475" y="409575"/>
            <a:ext cx="247650" cy="390525"/>
            <a:chOff x="6572250" y="323850"/>
            <a:chExt cx="247650" cy="390525"/>
          </a:xfrm>
        </xdr:grpSpPr>
        <xdr:sp macro="" textlink="">
          <xdr:nvSpPr>
            <xdr:cNvPr id="271" name="テキスト ボックス 270">
              <a:extLst>
                <a:ext uri="{FF2B5EF4-FFF2-40B4-BE49-F238E27FC236}">
                  <a16:creationId xmlns:a16="http://schemas.microsoft.com/office/drawing/2014/main" id="{00000000-0008-0000-0200-00000F010000}"/>
                </a:ext>
              </a:extLst>
            </xdr:cNvPr>
            <xdr:cNvSpPr txBox="1"/>
          </xdr:nvSpPr>
          <xdr:spPr>
            <a:xfrm rot="5400000">
              <a:off x="6640286" y="255814"/>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272" name="テキスト ボックス 271">
              <a:extLst>
                <a:ext uri="{FF2B5EF4-FFF2-40B4-BE49-F238E27FC236}">
                  <a16:creationId xmlns:a16="http://schemas.microsoft.com/office/drawing/2014/main" id="{00000000-0008-0000-0200-000010010000}"/>
                </a:ext>
              </a:extLst>
            </xdr:cNvPr>
            <xdr:cNvSpPr txBox="1"/>
          </xdr:nvSpPr>
          <xdr:spPr>
            <a:xfrm rot="16200000">
              <a:off x="6640286" y="534761"/>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3479" name="グループ化 13">
            <a:extLst>
              <a:ext uri="{FF2B5EF4-FFF2-40B4-BE49-F238E27FC236}">
                <a16:creationId xmlns:a16="http://schemas.microsoft.com/office/drawing/2014/main" id="{00000000-0008-0000-0200-0000D7A90000}"/>
              </a:ext>
            </a:extLst>
          </xdr:cNvPr>
          <xdr:cNvGrpSpPr>
            <a:grpSpLocks/>
          </xdr:cNvGrpSpPr>
        </xdr:nvGrpSpPr>
        <xdr:grpSpPr bwMode="auto">
          <a:xfrm>
            <a:off x="5200650" y="457200"/>
            <a:ext cx="495300" cy="342900"/>
            <a:chOff x="5638800" y="295275"/>
            <a:chExt cx="495300" cy="342900"/>
          </a:xfrm>
        </xdr:grpSpPr>
        <xdr:sp macro="" textlink="">
          <xdr:nvSpPr>
            <xdr:cNvPr id="269" name="テキスト ボックス 268">
              <a:extLst>
                <a:ext uri="{FF2B5EF4-FFF2-40B4-BE49-F238E27FC236}">
                  <a16:creationId xmlns:a16="http://schemas.microsoft.com/office/drawing/2014/main" id="{00000000-0008-0000-0200-00000D010000}"/>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270" name="テキスト ボックス 269">
              <a:extLst>
                <a:ext uri="{FF2B5EF4-FFF2-40B4-BE49-F238E27FC236}">
                  <a16:creationId xmlns:a16="http://schemas.microsoft.com/office/drawing/2014/main" id="{00000000-0008-0000-0200-00000E010000}"/>
                </a:ext>
              </a:extLst>
            </xdr:cNvPr>
            <xdr:cNvSpPr txBox="1"/>
          </xdr:nvSpPr>
          <xdr:spPr>
            <a:xfrm>
              <a:off x="5638800"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19</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46</xdr:col>
      <xdr:colOff>57150</xdr:colOff>
      <xdr:row>74</xdr:row>
      <xdr:rowOff>47625</xdr:rowOff>
    </xdr:from>
    <xdr:to>
      <xdr:col>51</xdr:col>
      <xdr:colOff>76200</xdr:colOff>
      <xdr:row>78</xdr:row>
      <xdr:rowOff>38100</xdr:rowOff>
    </xdr:to>
    <xdr:grpSp>
      <xdr:nvGrpSpPr>
        <xdr:cNvPr id="43249" name="グループ化 272">
          <a:extLst>
            <a:ext uri="{FF2B5EF4-FFF2-40B4-BE49-F238E27FC236}">
              <a16:creationId xmlns:a16="http://schemas.microsoft.com/office/drawing/2014/main" id="{00000000-0008-0000-0200-0000F1A80000}"/>
            </a:ext>
          </a:extLst>
        </xdr:cNvPr>
        <xdr:cNvGrpSpPr>
          <a:grpSpLocks/>
        </xdr:cNvGrpSpPr>
      </xdr:nvGrpSpPr>
      <xdr:grpSpPr bwMode="auto">
        <a:xfrm>
          <a:off x="3854450" y="10715625"/>
          <a:ext cx="431800" cy="396875"/>
          <a:chOff x="5200650" y="409575"/>
          <a:chExt cx="495300" cy="390525"/>
        </a:xfrm>
      </xdr:grpSpPr>
      <xdr:grpSp>
        <xdr:nvGrpSpPr>
          <xdr:cNvPr id="43472" name="グループ化 12">
            <a:extLst>
              <a:ext uri="{FF2B5EF4-FFF2-40B4-BE49-F238E27FC236}">
                <a16:creationId xmlns:a16="http://schemas.microsoft.com/office/drawing/2014/main" id="{00000000-0008-0000-0200-0000D0A90000}"/>
              </a:ext>
            </a:extLst>
          </xdr:cNvPr>
          <xdr:cNvGrpSpPr>
            <a:grpSpLocks/>
          </xdr:cNvGrpSpPr>
        </xdr:nvGrpSpPr>
        <xdr:grpSpPr bwMode="auto">
          <a:xfrm>
            <a:off x="5324475" y="409575"/>
            <a:ext cx="247650" cy="390525"/>
            <a:chOff x="6572250" y="323850"/>
            <a:chExt cx="247650" cy="390525"/>
          </a:xfrm>
        </xdr:grpSpPr>
        <xdr:sp macro="" textlink="">
          <xdr:nvSpPr>
            <xdr:cNvPr id="278" name="テキスト ボックス 277">
              <a:extLst>
                <a:ext uri="{FF2B5EF4-FFF2-40B4-BE49-F238E27FC236}">
                  <a16:creationId xmlns:a16="http://schemas.microsoft.com/office/drawing/2014/main" id="{00000000-0008-0000-0200-000016010000}"/>
                </a:ext>
              </a:extLst>
            </xdr:cNvPr>
            <xdr:cNvSpPr txBox="1"/>
          </xdr:nvSpPr>
          <xdr:spPr>
            <a:xfrm rot="5400000">
              <a:off x="6637042"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279" name="テキスト ボックス 278">
              <a:extLst>
                <a:ext uri="{FF2B5EF4-FFF2-40B4-BE49-F238E27FC236}">
                  <a16:creationId xmlns:a16="http://schemas.microsoft.com/office/drawing/2014/main" id="{00000000-0008-0000-0200-000017010000}"/>
                </a:ext>
              </a:extLst>
            </xdr:cNvPr>
            <xdr:cNvSpPr txBox="1"/>
          </xdr:nvSpPr>
          <xdr:spPr>
            <a:xfrm rot="16200000">
              <a:off x="6637042" y="53151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3473" name="グループ化 13">
            <a:extLst>
              <a:ext uri="{FF2B5EF4-FFF2-40B4-BE49-F238E27FC236}">
                <a16:creationId xmlns:a16="http://schemas.microsoft.com/office/drawing/2014/main" id="{00000000-0008-0000-0200-0000D1A90000}"/>
              </a:ext>
            </a:extLst>
          </xdr:cNvPr>
          <xdr:cNvGrpSpPr>
            <a:grpSpLocks/>
          </xdr:cNvGrpSpPr>
        </xdr:nvGrpSpPr>
        <xdr:grpSpPr bwMode="auto">
          <a:xfrm>
            <a:off x="5200650" y="457200"/>
            <a:ext cx="495300" cy="342900"/>
            <a:chOff x="5638800" y="295275"/>
            <a:chExt cx="495300" cy="342900"/>
          </a:xfrm>
        </xdr:grpSpPr>
        <xdr:sp macro="" textlink="">
          <xdr:nvSpPr>
            <xdr:cNvPr id="276" name="テキスト ボックス 275">
              <a:extLst>
                <a:ext uri="{FF2B5EF4-FFF2-40B4-BE49-F238E27FC236}">
                  <a16:creationId xmlns:a16="http://schemas.microsoft.com/office/drawing/2014/main" id="{00000000-0008-0000-0200-00001401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277" name="テキスト ボックス 276">
              <a:extLst>
                <a:ext uri="{FF2B5EF4-FFF2-40B4-BE49-F238E27FC236}">
                  <a16:creationId xmlns:a16="http://schemas.microsoft.com/office/drawing/2014/main" id="{00000000-0008-0000-0200-00001501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35</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100</xdr:col>
      <xdr:colOff>47625</xdr:colOff>
      <xdr:row>74</xdr:row>
      <xdr:rowOff>47625</xdr:rowOff>
    </xdr:from>
    <xdr:to>
      <xdr:col>105</xdr:col>
      <xdr:colOff>66675</xdr:colOff>
      <xdr:row>78</xdr:row>
      <xdr:rowOff>28575</xdr:rowOff>
    </xdr:to>
    <xdr:grpSp>
      <xdr:nvGrpSpPr>
        <xdr:cNvPr id="43250" name="グループ化 279">
          <a:extLst>
            <a:ext uri="{FF2B5EF4-FFF2-40B4-BE49-F238E27FC236}">
              <a16:creationId xmlns:a16="http://schemas.microsoft.com/office/drawing/2014/main" id="{00000000-0008-0000-0200-0000F2A80000}"/>
            </a:ext>
          </a:extLst>
        </xdr:cNvPr>
        <xdr:cNvGrpSpPr>
          <a:grpSpLocks/>
        </xdr:cNvGrpSpPr>
      </xdr:nvGrpSpPr>
      <xdr:grpSpPr bwMode="auto">
        <a:xfrm>
          <a:off x="8302625" y="10715625"/>
          <a:ext cx="431800" cy="387350"/>
          <a:chOff x="5200650" y="409575"/>
          <a:chExt cx="495300" cy="390525"/>
        </a:xfrm>
      </xdr:grpSpPr>
      <xdr:grpSp>
        <xdr:nvGrpSpPr>
          <xdr:cNvPr id="43466" name="グループ化 12">
            <a:extLst>
              <a:ext uri="{FF2B5EF4-FFF2-40B4-BE49-F238E27FC236}">
                <a16:creationId xmlns:a16="http://schemas.microsoft.com/office/drawing/2014/main" id="{00000000-0008-0000-0200-0000CAA90000}"/>
              </a:ext>
            </a:extLst>
          </xdr:cNvPr>
          <xdr:cNvGrpSpPr>
            <a:grpSpLocks/>
          </xdr:cNvGrpSpPr>
        </xdr:nvGrpSpPr>
        <xdr:grpSpPr bwMode="auto">
          <a:xfrm>
            <a:off x="5324475" y="409575"/>
            <a:ext cx="247650" cy="390525"/>
            <a:chOff x="6572250" y="323850"/>
            <a:chExt cx="247650" cy="390525"/>
          </a:xfrm>
        </xdr:grpSpPr>
        <xdr:sp macro="" textlink="">
          <xdr:nvSpPr>
            <xdr:cNvPr id="285" name="テキスト ボックス 284">
              <a:extLst>
                <a:ext uri="{FF2B5EF4-FFF2-40B4-BE49-F238E27FC236}">
                  <a16:creationId xmlns:a16="http://schemas.microsoft.com/office/drawing/2014/main" id="{00000000-0008-0000-0200-00001D010000}"/>
                </a:ext>
              </a:extLst>
            </xdr:cNvPr>
            <xdr:cNvSpPr txBox="1"/>
          </xdr:nvSpPr>
          <xdr:spPr>
            <a:xfrm rot="5400000">
              <a:off x="6640286" y="255814"/>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286" name="テキスト ボックス 285">
              <a:extLst>
                <a:ext uri="{FF2B5EF4-FFF2-40B4-BE49-F238E27FC236}">
                  <a16:creationId xmlns:a16="http://schemas.microsoft.com/office/drawing/2014/main" id="{00000000-0008-0000-0200-00001E010000}"/>
                </a:ext>
              </a:extLst>
            </xdr:cNvPr>
            <xdr:cNvSpPr txBox="1"/>
          </xdr:nvSpPr>
          <xdr:spPr>
            <a:xfrm rot="16200000">
              <a:off x="6640286" y="534761"/>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3467" name="グループ化 13">
            <a:extLst>
              <a:ext uri="{FF2B5EF4-FFF2-40B4-BE49-F238E27FC236}">
                <a16:creationId xmlns:a16="http://schemas.microsoft.com/office/drawing/2014/main" id="{00000000-0008-0000-0200-0000CBA90000}"/>
              </a:ext>
            </a:extLst>
          </xdr:cNvPr>
          <xdr:cNvGrpSpPr>
            <a:grpSpLocks/>
          </xdr:cNvGrpSpPr>
        </xdr:nvGrpSpPr>
        <xdr:grpSpPr bwMode="auto">
          <a:xfrm>
            <a:off x="5200650" y="457200"/>
            <a:ext cx="495300" cy="342900"/>
            <a:chOff x="5638800" y="295275"/>
            <a:chExt cx="495300" cy="342900"/>
          </a:xfrm>
        </xdr:grpSpPr>
        <xdr:sp macro="" textlink="">
          <xdr:nvSpPr>
            <xdr:cNvPr id="283" name="テキスト ボックス 282">
              <a:extLst>
                <a:ext uri="{FF2B5EF4-FFF2-40B4-BE49-F238E27FC236}">
                  <a16:creationId xmlns:a16="http://schemas.microsoft.com/office/drawing/2014/main" id="{00000000-0008-0000-0200-00001B010000}"/>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284" name="テキスト ボックス 283">
              <a:extLst>
                <a:ext uri="{FF2B5EF4-FFF2-40B4-BE49-F238E27FC236}">
                  <a16:creationId xmlns:a16="http://schemas.microsoft.com/office/drawing/2014/main" id="{00000000-0008-0000-0200-00001C010000}"/>
                </a:ext>
              </a:extLst>
            </xdr:cNvPr>
            <xdr:cNvSpPr txBox="1"/>
          </xdr:nvSpPr>
          <xdr:spPr>
            <a:xfrm>
              <a:off x="5638800"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36</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46</xdr:col>
      <xdr:colOff>57150</xdr:colOff>
      <xdr:row>86</xdr:row>
      <xdr:rowOff>38100</xdr:rowOff>
    </xdr:from>
    <xdr:to>
      <xdr:col>51</xdr:col>
      <xdr:colOff>76200</xdr:colOff>
      <xdr:row>90</xdr:row>
      <xdr:rowOff>28575</xdr:rowOff>
    </xdr:to>
    <xdr:grpSp>
      <xdr:nvGrpSpPr>
        <xdr:cNvPr id="43251" name="グループ化 286">
          <a:extLst>
            <a:ext uri="{FF2B5EF4-FFF2-40B4-BE49-F238E27FC236}">
              <a16:creationId xmlns:a16="http://schemas.microsoft.com/office/drawing/2014/main" id="{00000000-0008-0000-0200-0000F3A80000}"/>
            </a:ext>
          </a:extLst>
        </xdr:cNvPr>
        <xdr:cNvGrpSpPr>
          <a:grpSpLocks/>
        </xdr:cNvGrpSpPr>
      </xdr:nvGrpSpPr>
      <xdr:grpSpPr bwMode="auto">
        <a:xfrm>
          <a:off x="3854450" y="11957050"/>
          <a:ext cx="431800" cy="396875"/>
          <a:chOff x="5200650" y="409575"/>
          <a:chExt cx="495300" cy="390525"/>
        </a:xfrm>
      </xdr:grpSpPr>
      <xdr:grpSp>
        <xdr:nvGrpSpPr>
          <xdr:cNvPr id="43460" name="グループ化 12">
            <a:extLst>
              <a:ext uri="{FF2B5EF4-FFF2-40B4-BE49-F238E27FC236}">
                <a16:creationId xmlns:a16="http://schemas.microsoft.com/office/drawing/2014/main" id="{00000000-0008-0000-0200-0000C4A90000}"/>
              </a:ext>
            </a:extLst>
          </xdr:cNvPr>
          <xdr:cNvGrpSpPr>
            <a:grpSpLocks/>
          </xdr:cNvGrpSpPr>
        </xdr:nvGrpSpPr>
        <xdr:grpSpPr bwMode="auto">
          <a:xfrm>
            <a:off x="5324475" y="409575"/>
            <a:ext cx="247650" cy="390525"/>
            <a:chOff x="6572250" y="323850"/>
            <a:chExt cx="247650" cy="390525"/>
          </a:xfrm>
        </xdr:grpSpPr>
        <xdr:sp macro="" textlink="">
          <xdr:nvSpPr>
            <xdr:cNvPr id="292" name="テキスト ボックス 291">
              <a:extLst>
                <a:ext uri="{FF2B5EF4-FFF2-40B4-BE49-F238E27FC236}">
                  <a16:creationId xmlns:a16="http://schemas.microsoft.com/office/drawing/2014/main" id="{00000000-0008-0000-0200-000024010000}"/>
                </a:ext>
              </a:extLst>
            </xdr:cNvPr>
            <xdr:cNvSpPr txBox="1"/>
          </xdr:nvSpPr>
          <xdr:spPr>
            <a:xfrm rot="5400000">
              <a:off x="6637042"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293" name="テキスト ボックス 292">
              <a:extLst>
                <a:ext uri="{FF2B5EF4-FFF2-40B4-BE49-F238E27FC236}">
                  <a16:creationId xmlns:a16="http://schemas.microsoft.com/office/drawing/2014/main" id="{00000000-0008-0000-0200-000025010000}"/>
                </a:ext>
              </a:extLst>
            </xdr:cNvPr>
            <xdr:cNvSpPr txBox="1"/>
          </xdr:nvSpPr>
          <xdr:spPr>
            <a:xfrm rot="16200000">
              <a:off x="6637042" y="53151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3461" name="グループ化 13">
            <a:extLst>
              <a:ext uri="{FF2B5EF4-FFF2-40B4-BE49-F238E27FC236}">
                <a16:creationId xmlns:a16="http://schemas.microsoft.com/office/drawing/2014/main" id="{00000000-0008-0000-0200-0000C5A90000}"/>
              </a:ext>
            </a:extLst>
          </xdr:cNvPr>
          <xdr:cNvGrpSpPr>
            <a:grpSpLocks/>
          </xdr:cNvGrpSpPr>
        </xdr:nvGrpSpPr>
        <xdr:grpSpPr bwMode="auto">
          <a:xfrm>
            <a:off x="5200650" y="457200"/>
            <a:ext cx="495300" cy="342900"/>
            <a:chOff x="5638800" y="295275"/>
            <a:chExt cx="495300" cy="342900"/>
          </a:xfrm>
        </xdr:grpSpPr>
        <xdr:sp macro="" textlink="">
          <xdr:nvSpPr>
            <xdr:cNvPr id="290" name="テキスト ボックス 289">
              <a:extLst>
                <a:ext uri="{FF2B5EF4-FFF2-40B4-BE49-F238E27FC236}">
                  <a16:creationId xmlns:a16="http://schemas.microsoft.com/office/drawing/2014/main" id="{00000000-0008-0000-0200-00002201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291" name="テキスト ボックス 290">
              <a:extLst>
                <a:ext uri="{FF2B5EF4-FFF2-40B4-BE49-F238E27FC236}">
                  <a16:creationId xmlns:a16="http://schemas.microsoft.com/office/drawing/2014/main" id="{00000000-0008-0000-0200-00002301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20</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100</xdr:col>
      <xdr:colOff>47625</xdr:colOff>
      <xdr:row>86</xdr:row>
      <xdr:rowOff>38100</xdr:rowOff>
    </xdr:from>
    <xdr:to>
      <xdr:col>105</xdr:col>
      <xdr:colOff>66675</xdr:colOff>
      <xdr:row>90</xdr:row>
      <xdr:rowOff>19050</xdr:rowOff>
    </xdr:to>
    <xdr:grpSp>
      <xdr:nvGrpSpPr>
        <xdr:cNvPr id="43252" name="グループ化 293">
          <a:extLst>
            <a:ext uri="{FF2B5EF4-FFF2-40B4-BE49-F238E27FC236}">
              <a16:creationId xmlns:a16="http://schemas.microsoft.com/office/drawing/2014/main" id="{00000000-0008-0000-0200-0000F4A80000}"/>
            </a:ext>
          </a:extLst>
        </xdr:cNvPr>
        <xdr:cNvGrpSpPr>
          <a:grpSpLocks/>
        </xdr:cNvGrpSpPr>
      </xdr:nvGrpSpPr>
      <xdr:grpSpPr bwMode="auto">
        <a:xfrm>
          <a:off x="8302625" y="11957050"/>
          <a:ext cx="431800" cy="387350"/>
          <a:chOff x="5200650" y="409575"/>
          <a:chExt cx="495300" cy="390525"/>
        </a:xfrm>
      </xdr:grpSpPr>
      <xdr:grpSp>
        <xdr:nvGrpSpPr>
          <xdr:cNvPr id="43454" name="グループ化 12">
            <a:extLst>
              <a:ext uri="{FF2B5EF4-FFF2-40B4-BE49-F238E27FC236}">
                <a16:creationId xmlns:a16="http://schemas.microsoft.com/office/drawing/2014/main" id="{00000000-0008-0000-0200-0000BEA90000}"/>
              </a:ext>
            </a:extLst>
          </xdr:cNvPr>
          <xdr:cNvGrpSpPr>
            <a:grpSpLocks/>
          </xdr:cNvGrpSpPr>
        </xdr:nvGrpSpPr>
        <xdr:grpSpPr bwMode="auto">
          <a:xfrm>
            <a:off x="5324475" y="409575"/>
            <a:ext cx="247650" cy="390525"/>
            <a:chOff x="6572250" y="323850"/>
            <a:chExt cx="247650" cy="390525"/>
          </a:xfrm>
        </xdr:grpSpPr>
        <xdr:sp macro="" textlink="">
          <xdr:nvSpPr>
            <xdr:cNvPr id="299" name="テキスト ボックス 298">
              <a:extLst>
                <a:ext uri="{FF2B5EF4-FFF2-40B4-BE49-F238E27FC236}">
                  <a16:creationId xmlns:a16="http://schemas.microsoft.com/office/drawing/2014/main" id="{00000000-0008-0000-0200-00002B010000}"/>
                </a:ext>
              </a:extLst>
            </xdr:cNvPr>
            <xdr:cNvSpPr txBox="1"/>
          </xdr:nvSpPr>
          <xdr:spPr>
            <a:xfrm rot="5400000">
              <a:off x="6640286" y="255814"/>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300" name="テキスト ボックス 299">
              <a:extLst>
                <a:ext uri="{FF2B5EF4-FFF2-40B4-BE49-F238E27FC236}">
                  <a16:creationId xmlns:a16="http://schemas.microsoft.com/office/drawing/2014/main" id="{00000000-0008-0000-0200-00002C010000}"/>
                </a:ext>
              </a:extLst>
            </xdr:cNvPr>
            <xdr:cNvSpPr txBox="1"/>
          </xdr:nvSpPr>
          <xdr:spPr>
            <a:xfrm rot="16200000">
              <a:off x="6640286" y="534761"/>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3455" name="グループ化 13">
            <a:extLst>
              <a:ext uri="{FF2B5EF4-FFF2-40B4-BE49-F238E27FC236}">
                <a16:creationId xmlns:a16="http://schemas.microsoft.com/office/drawing/2014/main" id="{00000000-0008-0000-0200-0000BFA90000}"/>
              </a:ext>
            </a:extLst>
          </xdr:cNvPr>
          <xdr:cNvGrpSpPr>
            <a:grpSpLocks/>
          </xdr:cNvGrpSpPr>
        </xdr:nvGrpSpPr>
        <xdr:grpSpPr bwMode="auto">
          <a:xfrm>
            <a:off x="5200650" y="457200"/>
            <a:ext cx="495300" cy="342900"/>
            <a:chOff x="5638800" y="295275"/>
            <a:chExt cx="495300" cy="342900"/>
          </a:xfrm>
        </xdr:grpSpPr>
        <xdr:sp macro="" textlink="">
          <xdr:nvSpPr>
            <xdr:cNvPr id="297" name="テキスト ボックス 296">
              <a:extLst>
                <a:ext uri="{FF2B5EF4-FFF2-40B4-BE49-F238E27FC236}">
                  <a16:creationId xmlns:a16="http://schemas.microsoft.com/office/drawing/2014/main" id="{00000000-0008-0000-0200-000029010000}"/>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298" name="テキスト ボックス 297">
              <a:extLst>
                <a:ext uri="{FF2B5EF4-FFF2-40B4-BE49-F238E27FC236}">
                  <a16:creationId xmlns:a16="http://schemas.microsoft.com/office/drawing/2014/main" id="{00000000-0008-0000-0200-00002A010000}"/>
                </a:ext>
              </a:extLst>
            </xdr:cNvPr>
            <xdr:cNvSpPr txBox="1"/>
          </xdr:nvSpPr>
          <xdr:spPr>
            <a:xfrm>
              <a:off x="5638800"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21</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46</xdr:col>
      <xdr:colOff>57150</xdr:colOff>
      <xdr:row>91</xdr:row>
      <xdr:rowOff>38100</xdr:rowOff>
    </xdr:from>
    <xdr:to>
      <xdr:col>51</xdr:col>
      <xdr:colOff>76200</xdr:colOff>
      <xdr:row>95</xdr:row>
      <xdr:rowOff>19050</xdr:rowOff>
    </xdr:to>
    <xdr:grpSp>
      <xdr:nvGrpSpPr>
        <xdr:cNvPr id="43253" name="グループ化 300">
          <a:extLst>
            <a:ext uri="{FF2B5EF4-FFF2-40B4-BE49-F238E27FC236}">
              <a16:creationId xmlns:a16="http://schemas.microsoft.com/office/drawing/2014/main" id="{00000000-0008-0000-0200-0000F5A80000}"/>
            </a:ext>
          </a:extLst>
        </xdr:cNvPr>
        <xdr:cNvGrpSpPr>
          <a:grpSpLocks/>
        </xdr:cNvGrpSpPr>
      </xdr:nvGrpSpPr>
      <xdr:grpSpPr bwMode="auto">
        <a:xfrm>
          <a:off x="3854450" y="12465050"/>
          <a:ext cx="431800" cy="387350"/>
          <a:chOff x="5200650" y="409575"/>
          <a:chExt cx="495300" cy="390525"/>
        </a:xfrm>
      </xdr:grpSpPr>
      <xdr:grpSp>
        <xdr:nvGrpSpPr>
          <xdr:cNvPr id="43448" name="グループ化 12">
            <a:extLst>
              <a:ext uri="{FF2B5EF4-FFF2-40B4-BE49-F238E27FC236}">
                <a16:creationId xmlns:a16="http://schemas.microsoft.com/office/drawing/2014/main" id="{00000000-0008-0000-0200-0000B8A90000}"/>
              </a:ext>
            </a:extLst>
          </xdr:cNvPr>
          <xdr:cNvGrpSpPr>
            <a:grpSpLocks/>
          </xdr:cNvGrpSpPr>
        </xdr:nvGrpSpPr>
        <xdr:grpSpPr bwMode="auto">
          <a:xfrm>
            <a:off x="5324475" y="409575"/>
            <a:ext cx="247650" cy="390525"/>
            <a:chOff x="6572250" y="323850"/>
            <a:chExt cx="247650" cy="390525"/>
          </a:xfrm>
        </xdr:grpSpPr>
        <xdr:sp macro="" textlink="">
          <xdr:nvSpPr>
            <xdr:cNvPr id="306" name="テキスト ボックス 305">
              <a:extLst>
                <a:ext uri="{FF2B5EF4-FFF2-40B4-BE49-F238E27FC236}">
                  <a16:creationId xmlns:a16="http://schemas.microsoft.com/office/drawing/2014/main" id="{00000000-0008-0000-0200-000032010000}"/>
                </a:ext>
              </a:extLst>
            </xdr:cNvPr>
            <xdr:cNvSpPr txBox="1"/>
          </xdr:nvSpPr>
          <xdr:spPr>
            <a:xfrm rot="5400000">
              <a:off x="6640286" y="255814"/>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307" name="テキスト ボックス 306">
              <a:extLst>
                <a:ext uri="{FF2B5EF4-FFF2-40B4-BE49-F238E27FC236}">
                  <a16:creationId xmlns:a16="http://schemas.microsoft.com/office/drawing/2014/main" id="{00000000-0008-0000-0200-000033010000}"/>
                </a:ext>
              </a:extLst>
            </xdr:cNvPr>
            <xdr:cNvSpPr txBox="1"/>
          </xdr:nvSpPr>
          <xdr:spPr>
            <a:xfrm rot="16200000">
              <a:off x="6640286" y="534761"/>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3449" name="グループ化 13">
            <a:extLst>
              <a:ext uri="{FF2B5EF4-FFF2-40B4-BE49-F238E27FC236}">
                <a16:creationId xmlns:a16="http://schemas.microsoft.com/office/drawing/2014/main" id="{00000000-0008-0000-0200-0000B9A90000}"/>
              </a:ext>
            </a:extLst>
          </xdr:cNvPr>
          <xdr:cNvGrpSpPr>
            <a:grpSpLocks/>
          </xdr:cNvGrpSpPr>
        </xdr:nvGrpSpPr>
        <xdr:grpSpPr bwMode="auto">
          <a:xfrm>
            <a:off x="5200650" y="457200"/>
            <a:ext cx="495300" cy="342900"/>
            <a:chOff x="5638800" y="295275"/>
            <a:chExt cx="495300" cy="342900"/>
          </a:xfrm>
        </xdr:grpSpPr>
        <xdr:sp macro="" textlink="">
          <xdr:nvSpPr>
            <xdr:cNvPr id="304" name="テキスト ボックス 303">
              <a:extLst>
                <a:ext uri="{FF2B5EF4-FFF2-40B4-BE49-F238E27FC236}">
                  <a16:creationId xmlns:a16="http://schemas.microsoft.com/office/drawing/2014/main" id="{00000000-0008-0000-0200-000030010000}"/>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305" name="テキスト ボックス 304">
              <a:extLst>
                <a:ext uri="{FF2B5EF4-FFF2-40B4-BE49-F238E27FC236}">
                  <a16:creationId xmlns:a16="http://schemas.microsoft.com/office/drawing/2014/main" id="{00000000-0008-0000-0200-000031010000}"/>
                </a:ext>
              </a:extLst>
            </xdr:cNvPr>
            <xdr:cNvSpPr txBox="1"/>
          </xdr:nvSpPr>
          <xdr:spPr>
            <a:xfrm>
              <a:off x="5638800"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22</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100</xdr:col>
      <xdr:colOff>47625</xdr:colOff>
      <xdr:row>91</xdr:row>
      <xdr:rowOff>38100</xdr:rowOff>
    </xdr:from>
    <xdr:to>
      <xdr:col>105</xdr:col>
      <xdr:colOff>66675</xdr:colOff>
      <xdr:row>95</xdr:row>
      <xdr:rowOff>28575</xdr:rowOff>
    </xdr:to>
    <xdr:grpSp>
      <xdr:nvGrpSpPr>
        <xdr:cNvPr id="43254" name="グループ化 307">
          <a:extLst>
            <a:ext uri="{FF2B5EF4-FFF2-40B4-BE49-F238E27FC236}">
              <a16:creationId xmlns:a16="http://schemas.microsoft.com/office/drawing/2014/main" id="{00000000-0008-0000-0200-0000F6A80000}"/>
            </a:ext>
          </a:extLst>
        </xdr:cNvPr>
        <xdr:cNvGrpSpPr>
          <a:grpSpLocks/>
        </xdr:cNvGrpSpPr>
      </xdr:nvGrpSpPr>
      <xdr:grpSpPr bwMode="auto">
        <a:xfrm>
          <a:off x="8302625" y="12465050"/>
          <a:ext cx="431800" cy="396875"/>
          <a:chOff x="5200650" y="409575"/>
          <a:chExt cx="495300" cy="390525"/>
        </a:xfrm>
      </xdr:grpSpPr>
      <xdr:grpSp>
        <xdr:nvGrpSpPr>
          <xdr:cNvPr id="43442" name="グループ化 12">
            <a:extLst>
              <a:ext uri="{FF2B5EF4-FFF2-40B4-BE49-F238E27FC236}">
                <a16:creationId xmlns:a16="http://schemas.microsoft.com/office/drawing/2014/main" id="{00000000-0008-0000-0200-0000B2A90000}"/>
              </a:ext>
            </a:extLst>
          </xdr:cNvPr>
          <xdr:cNvGrpSpPr>
            <a:grpSpLocks/>
          </xdr:cNvGrpSpPr>
        </xdr:nvGrpSpPr>
        <xdr:grpSpPr bwMode="auto">
          <a:xfrm>
            <a:off x="5324475" y="409575"/>
            <a:ext cx="247650" cy="390525"/>
            <a:chOff x="6572250" y="323850"/>
            <a:chExt cx="247650" cy="390525"/>
          </a:xfrm>
        </xdr:grpSpPr>
        <xdr:sp macro="" textlink="">
          <xdr:nvSpPr>
            <xdr:cNvPr id="313" name="テキスト ボックス 312">
              <a:extLst>
                <a:ext uri="{FF2B5EF4-FFF2-40B4-BE49-F238E27FC236}">
                  <a16:creationId xmlns:a16="http://schemas.microsoft.com/office/drawing/2014/main" id="{00000000-0008-0000-0200-000039010000}"/>
                </a:ext>
              </a:extLst>
            </xdr:cNvPr>
            <xdr:cNvSpPr txBox="1"/>
          </xdr:nvSpPr>
          <xdr:spPr>
            <a:xfrm rot="5400000">
              <a:off x="6637042"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314" name="テキスト ボックス 313">
              <a:extLst>
                <a:ext uri="{FF2B5EF4-FFF2-40B4-BE49-F238E27FC236}">
                  <a16:creationId xmlns:a16="http://schemas.microsoft.com/office/drawing/2014/main" id="{00000000-0008-0000-0200-00003A010000}"/>
                </a:ext>
              </a:extLst>
            </xdr:cNvPr>
            <xdr:cNvSpPr txBox="1"/>
          </xdr:nvSpPr>
          <xdr:spPr>
            <a:xfrm rot="16200000">
              <a:off x="6637042" y="53151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3443" name="グループ化 13">
            <a:extLst>
              <a:ext uri="{FF2B5EF4-FFF2-40B4-BE49-F238E27FC236}">
                <a16:creationId xmlns:a16="http://schemas.microsoft.com/office/drawing/2014/main" id="{00000000-0008-0000-0200-0000B3A90000}"/>
              </a:ext>
            </a:extLst>
          </xdr:cNvPr>
          <xdr:cNvGrpSpPr>
            <a:grpSpLocks/>
          </xdr:cNvGrpSpPr>
        </xdr:nvGrpSpPr>
        <xdr:grpSpPr bwMode="auto">
          <a:xfrm>
            <a:off x="5200650" y="457200"/>
            <a:ext cx="495300" cy="342900"/>
            <a:chOff x="5638800" y="295275"/>
            <a:chExt cx="495300" cy="342900"/>
          </a:xfrm>
        </xdr:grpSpPr>
        <xdr:sp macro="" textlink="">
          <xdr:nvSpPr>
            <xdr:cNvPr id="311" name="テキスト ボックス 310">
              <a:extLst>
                <a:ext uri="{FF2B5EF4-FFF2-40B4-BE49-F238E27FC236}">
                  <a16:creationId xmlns:a16="http://schemas.microsoft.com/office/drawing/2014/main" id="{00000000-0008-0000-0200-00003701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312" name="テキスト ボックス 311">
              <a:extLst>
                <a:ext uri="{FF2B5EF4-FFF2-40B4-BE49-F238E27FC236}">
                  <a16:creationId xmlns:a16="http://schemas.microsoft.com/office/drawing/2014/main" id="{00000000-0008-0000-0200-00003801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23</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46</xdr:col>
      <xdr:colOff>57150</xdr:colOff>
      <xdr:row>96</xdr:row>
      <xdr:rowOff>38100</xdr:rowOff>
    </xdr:from>
    <xdr:to>
      <xdr:col>51</xdr:col>
      <xdr:colOff>76200</xdr:colOff>
      <xdr:row>100</xdr:row>
      <xdr:rowOff>28575</xdr:rowOff>
    </xdr:to>
    <xdr:grpSp>
      <xdr:nvGrpSpPr>
        <xdr:cNvPr id="43257" name="グループ化 328">
          <a:extLst>
            <a:ext uri="{FF2B5EF4-FFF2-40B4-BE49-F238E27FC236}">
              <a16:creationId xmlns:a16="http://schemas.microsoft.com/office/drawing/2014/main" id="{00000000-0008-0000-0200-0000F9A80000}"/>
            </a:ext>
          </a:extLst>
        </xdr:cNvPr>
        <xdr:cNvGrpSpPr>
          <a:grpSpLocks/>
        </xdr:cNvGrpSpPr>
      </xdr:nvGrpSpPr>
      <xdr:grpSpPr bwMode="auto">
        <a:xfrm>
          <a:off x="3854450" y="12973050"/>
          <a:ext cx="431800" cy="396875"/>
          <a:chOff x="5200650" y="409575"/>
          <a:chExt cx="495300" cy="390525"/>
        </a:xfrm>
      </xdr:grpSpPr>
      <xdr:grpSp>
        <xdr:nvGrpSpPr>
          <xdr:cNvPr id="43424" name="グループ化 12">
            <a:extLst>
              <a:ext uri="{FF2B5EF4-FFF2-40B4-BE49-F238E27FC236}">
                <a16:creationId xmlns:a16="http://schemas.microsoft.com/office/drawing/2014/main" id="{00000000-0008-0000-0200-0000A0A90000}"/>
              </a:ext>
            </a:extLst>
          </xdr:cNvPr>
          <xdr:cNvGrpSpPr>
            <a:grpSpLocks/>
          </xdr:cNvGrpSpPr>
        </xdr:nvGrpSpPr>
        <xdr:grpSpPr bwMode="auto">
          <a:xfrm>
            <a:off x="5324475" y="409575"/>
            <a:ext cx="247650" cy="390525"/>
            <a:chOff x="6572250" y="323850"/>
            <a:chExt cx="247650" cy="390525"/>
          </a:xfrm>
        </xdr:grpSpPr>
        <xdr:sp macro="" textlink="">
          <xdr:nvSpPr>
            <xdr:cNvPr id="334" name="テキスト ボックス 333">
              <a:extLst>
                <a:ext uri="{FF2B5EF4-FFF2-40B4-BE49-F238E27FC236}">
                  <a16:creationId xmlns:a16="http://schemas.microsoft.com/office/drawing/2014/main" id="{00000000-0008-0000-0200-00004E010000}"/>
                </a:ext>
              </a:extLst>
            </xdr:cNvPr>
            <xdr:cNvSpPr txBox="1"/>
          </xdr:nvSpPr>
          <xdr:spPr>
            <a:xfrm rot="5400000">
              <a:off x="6637042"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335" name="テキスト ボックス 334">
              <a:extLst>
                <a:ext uri="{FF2B5EF4-FFF2-40B4-BE49-F238E27FC236}">
                  <a16:creationId xmlns:a16="http://schemas.microsoft.com/office/drawing/2014/main" id="{00000000-0008-0000-0200-00004F010000}"/>
                </a:ext>
              </a:extLst>
            </xdr:cNvPr>
            <xdr:cNvSpPr txBox="1"/>
          </xdr:nvSpPr>
          <xdr:spPr>
            <a:xfrm rot="16200000">
              <a:off x="6637042" y="53151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3425" name="グループ化 13">
            <a:extLst>
              <a:ext uri="{FF2B5EF4-FFF2-40B4-BE49-F238E27FC236}">
                <a16:creationId xmlns:a16="http://schemas.microsoft.com/office/drawing/2014/main" id="{00000000-0008-0000-0200-0000A1A90000}"/>
              </a:ext>
            </a:extLst>
          </xdr:cNvPr>
          <xdr:cNvGrpSpPr>
            <a:grpSpLocks/>
          </xdr:cNvGrpSpPr>
        </xdr:nvGrpSpPr>
        <xdr:grpSpPr bwMode="auto">
          <a:xfrm>
            <a:off x="5200650" y="457200"/>
            <a:ext cx="495300" cy="342900"/>
            <a:chOff x="5638800" y="295275"/>
            <a:chExt cx="495300" cy="342900"/>
          </a:xfrm>
        </xdr:grpSpPr>
        <xdr:sp macro="" textlink="">
          <xdr:nvSpPr>
            <xdr:cNvPr id="332" name="テキスト ボックス 331">
              <a:extLst>
                <a:ext uri="{FF2B5EF4-FFF2-40B4-BE49-F238E27FC236}">
                  <a16:creationId xmlns:a16="http://schemas.microsoft.com/office/drawing/2014/main" id="{00000000-0008-0000-0200-00004C01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333" name="テキスト ボックス 332">
              <a:extLst>
                <a:ext uri="{FF2B5EF4-FFF2-40B4-BE49-F238E27FC236}">
                  <a16:creationId xmlns:a16="http://schemas.microsoft.com/office/drawing/2014/main" id="{00000000-0008-0000-0200-00004D01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26</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100</xdr:col>
      <xdr:colOff>47625</xdr:colOff>
      <xdr:row>96</xdr:row>
      <xdr:rowOff>38100</xdr:rowOff>
    </xdr:from>
    <xdr:to>
      <xdr:col>105</xdr:col>
      <xdr:colOff>66675</xdr:colOff>
      <xdr:row>100</xdr:row>
      <xdr:rowOff>19050</xdr:rowOff>
    </xdr:to>
    <xdr:grpSp>
      <xdr:nvGrpSpPr>
        <xdr:cNvPr id="43258" name="グループ化 335">
          <a:extLst>
            <a:ext uri="{FF2B5EF4-FFF2-40B4-BE49-F238E27FC236}">
              <a16:creationId xmlns:a16="http://schemas.microsoft.com/office/drawing/2014/main" id="{00000000-0008-0000-0200-0000FAA80000}"/>
            </a:ext>
          </a:extLst>
        </xdr:cNvPr>
        <xdr:cNvGrpSpPr>
          <a:grpSpLocks/>
        </xdr:cNvGrpSpPr>
      </xdr:nvGrpSpPr>
      <xdr:grpSpPr bwMode="auto">
        <a:xfrm>
          <a:off x="8302625" y="12973050"/>
          <a:ext cx="431800" cy="387350"/>
          <a:chOff x="5200650" y="409575"/>
          <a:chExt cx="495300" cy="390525"/>
        </a:xfrm>
      </xdr:grpSpPr>
      <xdr:grpSp>
        <xdr:nvGrpSpPr>
          <xdr:cNvPr id="43418" name="グループ化 12">
            <a:extLst>
              <a:ext uri="{FF2B5EF4-FFF2-40B4-BE49-F238E27FC236}">
                <a16:creationId xmlns:a16="http://schemas.microsoft.com/office/drawing/2014/main" id="{00000000-0008-0000-0200-00009AA90000}"/>
              </a:ext>
            </a:extLst>
          </xdr:cNvPr>
          <xdr:cNvGrpSpPr>
            <a:grpSpLocks/>
          </xdr:cNvGrpSpPr>
        </xdr:nvGrpSpPr>
        <xdr:grpSpPr bwMode="auto">
          <a:xfrm>
            <a:off x="5324475" y="409575"/>
            <a:ext cx="247650" cy="390525"/>
            <a:chOff x="6572250" y="323850"/>
            <a:chExt cx="247650" cy="390525"/>
          </a:xfrm>
        </xdr:grpSpPr>
        <xdr:sp macro="" textlink="">
          <xdr:nvSpPr>
            <xdr:cNvPr id="341" name="テキスト ボックス 340">
              <a:extLst>
                <a:ext uri="{FF2B5EF4-FFF2-40B4-BE49-F238E27FC236}">
                  <a16:creationId xmlns:a16="http://schemas.microsoft.com/office/drawing/2014/main" id="{00000000-0008-0000-0200-000055010000}"/>
                </a:ext>
              </a:extLst>
            </xdr:cNvPr>
            <xdr:cNvSpPr txBox="1"/>
          </xdr:nvSpPr>
          <xdr:spPr>
            <a:xfrm rot="5400000">
              <a:off x="6640286" y="255814"/>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342" name="テキスト ボックス 341">
              <a:extLst>
                <a:ext uri="{FF2B5EF4-FFF2-40B4-BE49-F238E27FC236}">
                  <a16:creationId xmlns:a16="http://schemas.microsoft.com/office/drawing/2014/main" id="{00000000-0008-0000-0200-000056010000}"/>
                </a:ext>
              </a:extLst>
            </xdr:cNvPr>
            <xdr:cNvSpPr txBox="1"/>
          </xdr:nvSpPr>
          <xdr:spPr>
            <a:xfrm rot="16200000">
              <a:off x="6640286" y="534761"/>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3419" name="グループ化 13">
            <a:extLst>
              <a:ext uri="{FF2B5EF4-FFF2-40B4-BE49-F238E27FC236}">
                <a16:creationId xmlns:a16="http://schemas.microsoft.com/office/drawing/2014/main" id="{00000000-0008-0000-0200-00009BA90000}"/>
              </a:ext>
            </a:extLst>
          </xdr:cNvPr>
          <xdr:cNvGrpSpPr>
            <a:grpSpLocks/>
          </xdr:cNvGrpSpPr>
        </xdr:nvGrpSpPr>
        <xdr:grpSpPr bwMode="auto">
          <a:xfrm>
            <a:off x="5200650" y="457200"/>
            <a:ext cx="495300" cy="342900"/>
            <a:chOff x="5638800" y="295275"/>
            <a:chExt cx="495300" cy="342900"/>
          </a:xfrm>
        </xdr:grpSpPr>
        <xdr:sp macro="" textlink="">
          <xdr:nvSpPr>
            <xdr:cNvPr id="339" name="テキスト ボックス 338">
              <a:extLst>
                <a:ext uri="{FF2B5EF4-FFF2-40B4-BE49-F238E27FC236}">
                  <a16:creationId xmlns:a16="http://schemas.microsoft.com/office/drawing/2014/main" id="{00000000-0008-0000-0200-000053010000}"/>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340" name="テキスト ボックス 339">
              <a:extLst>
                <a:ext uri="{FF2B5EF4-FFF2-40B4-BE49-F238E27FC236}">
                  <a16:creationId xmlns:a16="http://schemas.microsoft.com/office/drawing/2014/main" id="{00000000-0008-0000-0200-000054010000}"/>
                </a:ext>
              </a:extLst>
            </xdr:cNvPr>
            <xdr:cNvSpPr txBox="1"/>
          </xdr:nvSpPr>
          <xdr:spPr>
            <a:xfrm>
              <a:off x="5638800"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27</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28</xdr:col>
      <xdr:colOff>47625</xdr:colOff>
      <xdr:row>103</xdr:row>
      <xdr:rowOff>57150</xdr:rowOff>
    </xdr:from>
    <xdr:to>
      <xdr:col>33</xdr:col>
      <xdr:colOff>66675</xdr:colOff>
      <xdr:row>107</xdr:row>
      <xdr:rowOff>47625</xdr:rowOff>
    </xdr:to>
    <xdr:grpSp>
      <xdr:nvGrpSpPr>
        <xdr:cNvPr id="43259" name="グループ化 342">
          <a:extLst>
            <a:ext uri="{FF2B5EF4-FFF2-40B4-BE49-F238E27FC236}">
              <a16:creationId xmlns:a16="http://schemas.microsoft.com/office/drawing/2014/main" id="{00000000-0008-0000-0200-0000FBA80000}"/>
            </a:ext>
          </a:extLst>
        </xdr:cNvPr>
        <xdr:cNvGrpSpPr>
          <a:grpSpLocks/>
        </xdr:cNvGrpSpPr>
      </xdr:nvGrpSpPr>
      <xdr:grpSpPr bwMode="auto">
        <a:xfrm>
          <a:off x="2359025" y="13703300"/>
          <a:ext cx="431800" cy="396875"/>
          <a:chOff x="5200650" y="409575"/>
          <a:chExt cx="495300" cy="390525"/>
        </a:xfrm>
      </xdr:grpSpPr>
      <xdr:grpSp>
        <xdr:nvGrpSpPr>
          <xdr:cNvPr id="43412" name="グループ化 12">
            <a:extLst>
              <a:ext uri="{FF2B5EF4-FFF2-40B4-BE49-F238E27FC236}">
                <a16:creationId xmlns:a16="http://schemas.microsoft.com/office/drawing/2014/main" id="{00000000-0008-0000-0200-000094A90000}"/>
              </a:ext>
            </a:extLst>
          </xdr:cNvPr>
          <xdr:cNvGrpSpPr>
            <a:grpSpLocks/>
          </xdr:cNvGrpSpPr>
        </xdr:nvGrpSpPr>
        <xdr:grpSpPr bwMode="auto">
          <a:xfrm>
            <a:off x="5324475" y="409575"/>
            <a:ext cx="247650" cy="390525"/>
            <a:chOff x="6572250" y="323850"/>
            <a:chExt cx="247650" cy="390525"/>
          </a:xfrm>
        </xdr:grpSpPr>
        <xdr:sp macro="" textlink="">
          <xdr:nvSpPr>
            <xdr:cNvPr id="348" name="テキスト ボックス 347">
              <a:extLst>
                <a:ext uri="{FF2B5EF4-FFF2-40B4-BE49-F238E27FC236}">
                  <a16:creationId xmlns:a16="http://schemas.microsoft.com/office/drawing/2014/main" id="{00000000-0008-0000-0200-00005C010000}"/>
                </a:ext>
              </a:extLst>
            </xdr:cNvPr>
            <xdr:cNvSpPr txBox="1"/>
          </xdr:nvSpPr>
          <xdr:spPr>
            <a:xfrm rot="5400000">
              <a:off x="6637042"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349" name="テキスト ボックス 348">
              <a:extLst>
                <a:ext uri="{FF2B5EF4-FFF2-40B4-BE49-F238E27FC236}">
                  <a16:creationId xmlns:a16="http://schemas.microsoft.com/office/drawing/2014/main" id="{00000000-0008-0000-0200-00005D010000}"/>
                </a:ext>
              </a:extLst>
            </xdr:cNvPr>
            <xdr:cNvSpPr txBox="1"/>
          </xdr:nvSpPr>
          <xdr:spPr>
            <a:xfrm rot="16200000">
              <a:off x="6637042" y="53151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3413" name="グループ化 13">
            <a:extLst>
              <a:ext uri="{FF2B5EF4-FFF2-40B4-BE49-F238E27FC236}">
                <a16:creationId xmlns:a16="http://schemas.microsoft.com/office/drawing/2014/main" id="{00000000-0008-0000-0200-000095A90000}"/>
              </a:ext>
            </a:extLst>
          </xdr:cNvPr>
          <xdr:cNvGrpSpPr>
            <a:grpSpLocks/>
          </xdr:cNvGrpSpPr>
        </xdr:nvGrpSpPr>
        <xdr:grpSpPr bwMode="auto">
          <a:xfrm>
            <a:off x="5200650" y="457200"/>
            <a:ext cx="495300" cy="342900"/>
            <a:chOff x="5638800" y="295275"/>
            <a:chExt cx="495300" cy="342900"/>
          </a:xfrm>
        </xdr:grpSpPr>
        <xdr:sp macro="" textlink="">
          <xdr:nvSpPr>
            <xdr:cNvPr id="346" name="テキスト ボックス 345">
              <a:extLst>
                <a:ext uri="{FF2B5EF4-FFF2-40B4-BE49-F238E27FC236}">
                  <a16:creationId xmlns:a16="http://schemas.microsoft.com/office/drawing/2014/main" id="{00000000-0008-0000-0200-00005A01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347" name="テキスト ボックス 346">
              <a:extLst>
                <a:ext uri="{FF2B5EF4-FFF2-40B4-BE49-F238E27FC236}">
                  <a16:creationId xmlns:a16="http://schemas.microsoft.com/office/drawing/2014/main" id="{00000000-0008-0000-0200-00005B01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28</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79</xdr:col>
      <xdr:colOff>38100</xdr:colOff>
      <xdr:row>103</xdr:row>
      <xdr:rowOff>66675</xdr:rowOff>
    </xdr:from>
    <xdr:to>
      <xdr:col>84</xdr:col>
      <xdr:colOff>57150</xdr:colOff>
      <xdr:row>107</xdr:row>
      <xdr:rowOff>57150</xdr:rowOff>
    </xdr:to>
    <xdr:grpSp>
      <xdr:nvGrpSpPr>
        <xdr:cNvPr id="43260" name="グループ化 349">
          <a:extLst>
            <a:ext uri="{FF2B5EF4-FFF2-40B4-BE49-F238E27FC236}">
              <a16:creationId xmlns:a16="http://schemas.microsoft.com/office/drawing/2014/main" id="{00000000-0008-0000-0200-0000FCA80000}"/>
            </a:ext>
          </a:extLst>
        </xdr:cNvPr>
        <xdr:cNvGrpSpPr>
          <a:grpSpLocks/>
        </xdr:cNvGrpSpPr>
      </xdr:nvGrpSpPr>
      <xdr:grpSpPr bwMode="auto">
        <a:xfrm>
          <a:off x="6559550" y="13712825"/>
          <a:ext cx="431800" cy="396875"/>
          <a:chOff x="5200650" y="409575"/>
          <a:chExt cx="495300" cy="390525"/>
        </a:xfrm>
      </xdr:grpSpPr>
      <xdr:grpSp>
        <xdr:nvGrpSpPr>
          <xdr:cNvPr id="43406" name="グループ化 12">
            <a:extLst>
              <a:ext uri="{FF2B5EF4-FFF2-40B4-BE49-F238E27FC236}">
                <a16:creationId xmlns:a16="http://schemas.microsoft.com/office/drawing/2014/main" id="{00000000-0008-0000-0200-00008EA90000}"/>
              </a:ext>
            </a:extLst>
          </xdr:cNvPr>
          <xdr:cNvGrpSpPr>
            <a:grpSpLocks/>
          </xdr:cNvGrpSpPr>
        </xdr:nvGrpSpPr>
        <xdr:grpSpPr bwMode="auto">
          <a:xfrm>
            <a:off x="5324475" y="409575"/>
            <a:ext cx="247650" cy="390525"/>
            <a:chOff x="6572250" y="323850"/>
            <a:chExt cx="247650" cy="390525"/>
          </a:xfrm>
        </xdr:grpSpPr>
        <xdr:sp macro="" textlink="">
          <xdr:nvSpPr>
            <xdr:cNvPr id="355" name="テキスト ボックス 354">
              <a:extLst>
                <a:ext uri="{FF2B5EF4-FFF2-40B4-BE49-F238E27FC236}">
                  <a16:creationId xmlns:a16="http://schemas.microsoft.com/office/drawing/2014/main" id="{00000000-0008-0000-0200-000063010000}"/>
                </a:ext>
              </a:extLst>
            </xdr:cNvPr>
            <xdr:cNvSpPr txBox="1"/>
          </xdr:nvSpPr>
          <xdr:spPr>
            <a:xfrm rot="5400000">
              <a:off x="6637042"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356" name="テキスト ボックス 355">
              <a:extLst>
                <a:ext uri="{FF2B5EF4-FFF2-40B4-BE49-F238E27FC236}">
                  <a16:creationId xmlns:a16="http://schemas.microsoft.com/office/drawing/2014/main" id="{00000000-0008-0000-0200-000064010000}"/>
                </a:ext>
              </a:extLst>
            </xdr:cNvPr>
            <xdr:cNvSpPr txBox="1"/>
          </xdr:nvSpPr>
          <xdr:spPr>
            <a:xfrm rot="16200000">
              <a:off x="6637042" y="53151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3407" name="グループ化 13">
            <a:extLst>
              <a:ext uri="{FF2B5EF4-FFF2-40B4-BE49-F238E27FC236}">
                <a16:creationId xmlns:a16="http://schemas.microsoft.com/office/drawing/2014/main" id="{00000000-0008-0000-0200-00008FA90000}"/>
              </a:ext>
            </a:extLst>
          </xdr:cNvPr>
          <xdr:cNvGrpSpPr>
            <a:grpSpLocks/>
          </xdr:cNvGrpSpPr>
        </xdr:nvGrpSpPr>
        <xdr:grpSpPr bwMode="auto">
          <a:xfrm>
            <a:off x="5200650" y="457200"/>
            <a:ext cx="495300" cy="342900"/>
            <a:chOff x="5638800" y="295275"/>
            <a:chExt cx="495300" cy="342900"/>
          </a:xfrm>
        </xdr:grpSpPr>
        <xdr:sp macro="" textlink="">
          <xdr:nvSpPr>
            <xdr:cNvPr id="353" name="テキスト ボックス 352">
              <a:extLst>
                <a:ext uri="{FF2B5EF4-FFF2-40B4-BE49-F238E27FC236}">
                  <a16:creationId xmlns:a16="http://schemas.microsoft.com/office/drawing/2014/main" id="{00000000-0008-0000-0200-00006101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354" name="テキスト ボックス 353">
              <a:extLst>
                <a:ext uri="{FF2B5EF4-FFF2-40B4-BE49-F238E27FC236}">
                  <a16:creationId xmlns:a16="http://schemas.microsoft.com/office/drawing/2014/main" id="{00000000-0008-0000-0200-00006201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29</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7</xdr:col>
      <xdr:colOff>57150</xdr:colOff>
      <xdr:row>109</xdr:row>
      <xdr:rowOff>19050</xdr:rowOff>
    </xdr:from>
    <xdr:to>
      <xdr:col>12</xdr:col>
      <xdr:colOff>76200</xdr:colOff>
      <xdr:row>113</xdr:row>
      <xdr:rowOff>0</xdr:rowOff>
    </xdr:to>
    <xdr:grpSp>
      <xdr:nvGrpSpPr>
        <xdr:cNvPr id="43261" name="グループ化 364">
          <a:extLst>
            <a:ext uri="{FF2B5EF4-FFF2-40B4-BE49-F238E27FC236}">
              <a16:creationId xmlns:a16="http://schemas.microsoft.com/office/drawing/2014/main" id="{00000000-0008-0000-0200-0000FDA80000}"/>
            </a:ext>
          </a:extLst>
        </xdr:cNvPr>
        <xdr:cNvGrpSpPr>
          <a:grpSpLocks/>
        </xdr:cNvGrpSpPr>
      </xdr:nvGrpSpPr>
      <xdr:grpSpPr bwMode="auto">
        <a:xfrm>
          <a:off x="635000" y="14274800"/>
          <a:ext cx="431800" cy="387350"/>
          <a:chOff x="5200650" y="409575"/>
          <a:chExt cx="495300" cy="390525"/>
        </a:xfrm>
      </xdr:grpSpPr>
      <xdr:grpSp>
        <xdr:nvGrpSpPr>
          <xdr:cNvPr id="43400" name="グループ化 12">
            <a:extLst>
              <a:ext uri="{FF2B5EF4-FFF2-40B4-BE49-F238E27FC236}">
                <a16:creationId xmlns:a16="http://schemas.microsoft.com/office/drawing/2014/main" id="{00000000-0008-0000-0200-000088A90000}"/>
              </a:ext>
            </a:extLst>
          </xdr:cNvPr>
          <xdr:cNvGrpSpPr>
            <a:grpSpLocks/>
          </xdr:cNvGrpSpPr>
        </xdr:nvGrpSpPr>
        <xdr:grpSpPr bwMode="auto">
          <a:xfrm>
            <a:off x="5324475" y="409575"/>
            <a:ext cx="247650" cy="390525"/>
            <a:chOff x="6572250" y="323850"/>
            <a:chExt cx="247650" cy="390525"/>
          </a:xfrm>
        </xdr:grpSpPr>
        <xdr:sp macro="" textlink="">
          <xdr:nvSpPr>
            <xdr:cNvPr id="370" name="テキスト ボックス 369">
              <a:extLst>
                <a:ext uri="{FF2B5EF4-FFF2-40B4-BE49-F238E27FC236}">
                  <a16:creationId xmlns:a16="http://schemas.microsoft.com/office/drawing/2014/main" id="{00000000-0008-0000-0200-000072010000}"/>
                </a:ext>
              </a:extLst>
            </xdr:cNvPr>
            <xdr:cNvSpPr txBox="1"/>
          </xdr:nvSpPr>
          <xdr:spPr>
            <a:xfrm rot="5400000">
              <a:off x="6640286" y="255814"/>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371" name="テキスト ボックス 370">
              <a:extLst>
                <a:ext uri="{FF2B5EF4-FFF2-40B4-BE49-F238E27FC236}">
                  <a16:creationId xmlns:a16="http://schemas.microsoft.com/office/drawing/2014/main" id="{00000000-0008-0000-0200-000073010000}"/>
                </a:ext>
              </a:extLst>
            </xdr:cNvPr>
            <xdr:cNvSpPr txBox="1"/>
          </xdr:nvSpPr>
          <xdr:spPr>
            <a:xfrm rot="16200000">
              <a:off x="6640286" y="534761"/>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3401" name="グループ化 13">
            <a:extLst>
              <a:ext uri="{FF2B5EF4-FFF2-40B4-BE49-F238E27FC236}">
                <a16:creationId xmlns:a16="http://schemas.microsoft.com/office/drawing/2014/main" id="{00000000-0008-0000-0200-000089A90000}"/>
              </a:ext>
            </a:extLst>
          </xdr:cNvPr>
          <xdr:cNvGrpSpPr>
            <a:grpSpLocks/>
          </xdr:cNvGrpSpPr>
        </xdr:nvGrpSpPr>
        <xdr:grpSpPr bwMode="auto">
          <a:xfrm>
            <a:off x="5200650" y="457200"/>
            <a:ext cx="495300" cy="342900"/>
            <a:chOff x="5638800" y="295275"/>
            <a:chExt cx="495300" cy="342900"/>
          </a:xfrm>
        </xdr:grpSpPr>
        <xdr:sp macro="" textlink="">
          <xdr:nvSpPr>
            <xdr:cNvPr id="368" name="テキスト ボックス 367">
              <a:extLst>
                <a:ext uri="{FF2B5EF4-FFF2-40B4-BE49-F238E27FC236}">
                  <a16:creationId xmlns:a16="http://schemas.microsoft.com/office/drawing/2014/main" id="{00000000-0008-0000-0200-000070010000}"/>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369" name="テキスト ボックス 368">
              <a:extLst>
                <a:ext uri="{FF2B5EF4-FFF2-40B4-BE49-F238E27FC236}">
                  <a16:creationId xmlns:a16="http://schemas.microsoft.com/office/drawing/2014/main" id="{00000000-0008-0000-0200-000071010000}"/>
                </a:ext>
              </a:extLst>
            </xdr:cNvPr>
            <xdr:cNvSpPr txBox="1"/>
          </xdr:nvSpPr>
          <xdr:spPr>
            <a:xfrm>
              <a:off x="5638800"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31</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19</xdr:col>
      <xdr:colOff>47625</xdr:colOff>
      <xdr:row>109</xdr:row>
      <xdr:rowOff>19050</xdr:rowOff>
    </xdr:from>
    <xdr:to>
      <xdr:col>24</xdr:col>
      <xdr:colOff>66675</xdr:colOff>
      <xdr:row>113</xdr:row>
      <xdr:rowOff>9525</xdr:rowOff>
    </xdr:to>
    <xdr:grpSp>
      <xdr:nvGrpSpPr>
        <xdr:cNvPr id="43262" name="グループ化 371">
          <a:extLst>
            <a:ext uri="{FF2B5EF4-FFF2-40B4-BE49-F238E27FC236}">
              <a16:creationId xmlns:a16="http://schemas.microsoft.com/office/drawing/2014/main" id="{00000000-0008-0000-0200-0000FEA80000}"/>
            </a:ext>
          </a:extLst>
        </xdr:cNvPr>
        <xdr:cNvGrpSpPr>
          <a:grpSpLocks/>
        </xdr:cNvGrpSpPr>
      </xdr:nvGrpSpPr>
      <xdr:grpSpPr bwMode="auto">
        <a:xfrm>
          <a:off x="1616075" y="14274800"/>
          <a:ext cx="431800" cy="396875"/>
          <a:chOff x="5200650" y="409575"/>
          <a:chExt cx="495300" cy="390525"/>
        </a:xfrm>
      </xdr:grpSpPr>
      <xdr:grpSp>
        <xdr:nvGrpSpPr>
          <xdr:cNvPr id="43394" name="グループ化 12">
            <a:extLst>
              <a:ext uri="{FF2B5EF4-FFF2-40B4-BE49-F238E27FC236}">
                <a16:creationId xmlns:a16="http://schemas.microsoft.com/office/drawing/2014/main" id="{00000000-0008-0000-0200-000082A90000}"/>
              </a:ext>
            </a:extLst>
          </xdr:cNvPr>
          <xdr:cNvGrpSpPr>
            <a:grpSpLocks/>
          </xdr:cNvGrpSpPr>
        </xdr:nvGrpSpPr>
        <xdr:grpSpPr bwMode="auto">
          <a:xfrm>
            <a:off x="5324475" y="409575"/>
            <a:ext cx="247650" cy="390525"/>
            <a:chOff x="6572250" y="323850"/>
            <a:chExt cx="247650" cy="390525"/>
          </a:xfrm>
        </xdr:grpSpPr>
        <xdr:sp macro="" textlink="">
          <xdr:nvSpPr>
            <xdr:cNvPr id="377" name="テキスト ボックス 376">
              <a:extLst>
                <a:ext uri="{FF2B5EF4-FFF2-40B4-BE49-F238E27FC236}">
                  <a16:creationId xmlns:a16="http://schemas.microsoft.com/office/drawing/2014/main" id="{00000000-0008-0000-0200-000079010000}"/>
                </a:ext>
              </a:extLst>
            </xdr:cNvPr>
            <xdr:cNvSpPr txBox="1"/>
          </xdr:nvSpPr>
          <xdr:spPr>
            <a:xfrm rot="5400000">
              <a:off x="6637042"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378" name="テキスト ボックス 377">
              <a:extLst>
                <a:ext uri="{FF2B5EF4-FFF2-40B4-BE49-F238E27FC236}">
                  <a16:creationId xmlns:a16="http://schemas.microsoft.com/office/drawing/2014/main" id="{00000000-0008-0000-0200-00007A010000}"/>
                </a:ext>
              </a:extLst>
            </xdr:cNvPr>
            <xdr:cNvSpPr txBox="1"/>
          </xdr:nvSpPr>
          <xdr:spPr>
            <a:xfrm rot="16200000">
              <a:off x="6637042" y="53151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3395" name="グループ化 13">
            <a:extLst>
              <a:ext uri="{FF2B5EF4-FFF2-40B4-BE49-F238E27FC236}">
                <a16:creationId xmlns:a16="http://schemas.microsoft.com/office/drawing/2014/main" id="{00000000-0008-0000-0200-000083A90000}"/>
              </a:ext>
            </a:extLst>
          </xdr:cNvPr>
          <xdr:cNvGrpSpPr>
            <a:grpSpLocks/>
          </xdr:cNvGrpSpPr>
        </xdr:nvGrpSpPr>
        <xdr:grpSpPr bwMode="auto">
          <a:xfrm>
            <a:off x="5200650" y="457200"/>
            <a:ext cx="495300" cy="342900"/>
            <a:chOff x="5638800" y="295275"/>
            <a:chExt cx="495300" cy="342900"/>
          </a:xfrm>
        </xdr:grpSpPr>
        <xdr:sp macro="" textlink="">
          <xdr:nvSpPr>
            <xdr:cNvPr id="375" name="テキスト ボックス 374">
              <a:extLst>
                <a:ext uri="{FF2B5EF4-FFF2-40B4-BE49-F238E27FC236}">
                  <a16:creationId xmlns:a16="http://schemas.microsoft.com/office/drawing/2014/main" id="{00000000-0008-0000-0200-00007701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376" name="テキスト ボックス 375">
              <a:extLst>
                <a:ext uri="{FF2B5EF4-FFF2-40B4-BE49-F238E27FC236}">
                  <a16:creationId xmlns:a16="http://schemas.microsoft.com/office/drawing/2014/main" id="{00000000-0008-0000-0200-00007801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32</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31</xdr:col>
      <xdr:colOff>57150</xdr:colOff>
      <xdr:row>109</xdr:row>
      <xdr:rowOff>19050</xdr:rowOff>
    </xdr:from>
    <xdr:to>
      <xdr:col>36</xdr:col>
      <xdr:colOff>66675</xdr:colOff>
      <xdr:row>113</xdr:row>
      <xdr:rowOff>9525</xdr:rowOff>
    </xdr:to>
    <xdr:grpSp>
      <xdr:nvGrpSpPr>
        <xdr:cNvPr id="43263" name="グループ化 378">
          <a:extLst>
            <a:ext uri="{FF2B5EF4-FFF2-40B4-BE49-F238E27FC236}">
              <a16:creationId xmlns:a16="http://schemas.microsoft.com/office/drawing/2014/main" id="{00000000-0008-0000-0200-0000FFA80000}"/>
            </a:ext>
          </a:extLst>
        </xdr:cNvPr>
        <xdr:cNvGrpSpPr>
          <a:grpSpLocks/>
        </xdr:cNvGrpSpPr>
      </xdr:nvGrpSpPr>
      <xdr:grpSpPr bwMode="auto">
        <a:xfrm>
          <a:off x="2616200" y="14274800"/>
          <a:ext cx="422275" cy="396875"/>
          <a:chOff x="5200650" y="409575"/>
          <a:chExt cx="495300" cy="390525"/>
        </a:xfrm>
      </xdr:grpSpPr>
      <xdr:grpSp>
        <xdr:nvGrpSpPr>
          <xdr:cNvPr id="43388" name="グループ化 12">
            <a:extLst>
              <a:ext uri="{FF2B5EF4-FFF2-40B4-BE49-F238E27FC236}">
                <a16:creationId xmlns:a16="http://schemas.microsoft.com/office/drawing/2014/main" id="{00000000-0008-0000-0200-00007CA90000}"/>
              </a:ext>
            </a:extLst>
          </xdr:cNvPr>
          <xdr:cNvGrpSpPr>
            <a:grpSpLocks/>
          </xdr:cNvGrpSpPr>
        </xdr:nvGrpSpPr>
        <xdr:grpSpPr bwMode="auto">
          <a:xfrm>
            <a:off x="5324475" y="409575"/>
            <a:ext cx="247650" cy="390525"/>
            <a:chOff x="6572250" y="323850"/>
            <a:chExt cx="247650" cy="390525"/>
          </a:xfrm>
        </xdr:grpSpPr>
        <xdr:sp macro="" textlink="">
          <xdr:nvSpPr>
            <xdr:cNvPr id="384" name="テキスト ボックス 383">
              <a:extLst>
                <a:ext uri="{FF2B5EF4-FFF2-40B4-BE49-F238E27FC236}">
                  <a16:creationId xmlns:a16="http://schemas.microsoft.com/office/drawing/2014/main" id="{00000000-0008-0000-0200-000080010000}"/>
                </a:ext>
              </a:extLst>
            </xdr:cNvPr>
            <xdr:cNvSpPr txBox="1"/>
          </xdr:nvSpPr>
          <xdr:spPr>
            <a:xfrm rot="5400000">
              <a:off x="6637042" y="261486"/>
              <a:ext cx="118066"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385" name="テキスト ボックス 384">
              <a:extLst>
                <a:ext uri="{FF2B5EF4-FFF2-40B4-BE49-F238E27FC236}">
                  <a16:creationId xmlns:a16="http://schemas.microsoft.com/office/drawing/2014/main" id="{00000000-0008-0000-0200-000081010000}"/>
                </a:ext>
              </a:extLst>
            </xdr:cNvPr>
            <xdr:cNvSpPr txBox="1"/>
          </xdr:nvSpPr>
          <xdr:spPr>
            <a:xfrm rot="16200000">
              <a:off x="6637042" y="533945"/>
              <a:ext cx="118066"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3389" name="グループ化 13">
            <a:extLst>
              <a:ext uri="{FF2B5EF4-FFF2-40B4-BE49-F238E27FC236}">
                <a16:creationId xmlns:a16="http://schemas.microsoft.com/office/drawing/2014/main" id="{00000000-0008-0000-0200-00007DA90000}"/>
              </a:ext>
            </a:extLst>
          </xdr:cNvPr>
          <xdr:cNvGrpSpPr>
            <a:grpSpLocks/>
          </xdr:cNvGrpSpPr>
        </xdr:nvGrpSpPr>
        <xdr:grpSpPr bwMode="auto">
          <a:xfrm>
            <a:off x="5200650" y="457200"/>
            <a:ext cx="495300" cy="342900"/>
            <a:chOff x="5638800" y="295275"/>
            <a:chExt cx="495300" cy="342900"/>
          </a:xfrm>
        </xdr:grpSpPr>
        <xdr:sp macro="" textlink="">
          <xdr:nvSpPr>
            <xdr:cNvPr id="382" name="テキスト ボックス 381">
              <a:extLst>
                <a:ext uri="{FF2B5EF4-FFF2-40B4-BE49-F238E27FC236}">
                  <a16:creationId xmlns:a16="http://schemas.microsoft.com/office/drawing/2014/main" id="{00000000-0008-0000-0200-00007E01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1000">
                  <a:solidFill>
                    <a:srgbClr val="FF0000"/>
                  </a:solidFill>
                  <a:latin typeface="ＭＳ Ｐ明朝" pitchFamily="18" charset="-128"/>
                  <a:ea typeface="ＭＳ Ｐ明朝" pitchFamily="18" charset="-128"/>
                </a:rPr>
                <a:t>2</a:t>
              </a:r>
              <a:r>
                <a:rPr kumimoji="1" lang="ja-JP" altLang="en-US" sz="1000">
                  <a:solidFill>
                    <a:srgbClr val="FF0000"/>
                  </a:solidFill>
                  <a:latin typeface="ＭＳ Ｐ明朝" pitchFamily="18" charset="-128"/>
                  <a:ea typeface="ＭＳ Ｐ明朝" pitchFamily="18" charset="-128"/>
                </a:rPr>
                <a:t>項</a:t>
              </a:r>
            </a:p>
          </xdr:txBody>
        </xdr:sp>
        <xdr:sp macro="" textlink="">
          <xdr:nvSpPr>
            <xdr:cNvPr id="383" name="テキスト ボックス 382">
              <a:extLst>
                <a:ext uri="{FF2B5EF4-FFF2-40B4-BE49-F238E27FC236}">
                  <a16:creationId xmlns:a16="http://schemas.microsoft.com/office/drawing/2014/main" id="{00000000-0008-0000-0200-00007F01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33</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43</xdr:col>
      <xdr:colOff>57150</xdr:colOff>
      <xdr:row>109</xdr:row>
      <xdr:rowOff>9525</xdr:rowOff>
    </xdr:from>
    <xdr:to>
      <xdr:col>48</xdr:col>
      <xdr:colOff>66675</xdr:colOff>
      <xdr:row>113</xdr:row>
      <xdr:rowOff>0</xdr:rowOff>
    </xdr:to>
    <xdr:grpSp>
      <xdr:nvGrpSpPr>
        <xdr:cNvPr id="43264" name="グループ化 385">
          <a:extLst>
            <a:ext uri="{FF2B5EF4-FFF2-40B4-BE49-F238E27FC236}">
              <a16:creationId xmlns:a16="http://schemas.microsoft.com/office/drawing/2014/main" id="{00000000-0008-0000-0200-000000A90000}"/>
            </a:ext>
          </a:extLst>
        </xdr:cNvPr>
        <xdr:cNvGrpSpPr>
          <a:grpSpLocks/>
        </xdr:cNvGrpSpPr>
      </xdr:nvGrpSpPr>
      <xdr:grpSpPr bwMode="auto">
        <a:xfrm>
          <a:off x="3606800" y="14265275"/>
          <a:ext cx="422275" cy="396875"/>
          <a:chOff x="5200650" y="409575"/>
          <a:chExt cx="495300" cy="390525"/>
        </a:xfrm>
      </xdr:grpSpPr>
      <xdr:grpSp>
        <xdr:nvGrpSpPr>
          <xdr:cNvPr id="43382" name="グループ化 12">
            <a:extLst>
              <a:ext uri="{FF2B5EF4-FFF2-40B4-BE49-F238E27FC236}">
                <a16:creationId xmlns:a16="http://schemas.microsoft.com/office/drawing/2014/main" id="{00000000-0008-0000-0200-000076A90000}"/>
              </a:ext>
            </a:extLst>
          </xdr:cNvPr>
          <xdr:cNvGrpSpPr>
            <a:grpSpLocks/>
          </xdr:cNvGrpSpPr>
        </xdr:nvGrpSpPr>
        <xdr:grpSpPr bwMode="auto">
          <a:xfrm>
            <a:off x="5324475" y="409575"/>
            <a:ext cx="247650" cy="390525"/>
            <a:chOff x="6572250" y="323850"/>
            <a:chExt cx="247650" cy="390525"/>
          </a:xfrm>
        </xdr:grpSpPr>
        <xdr:sp macro="" textlink="">
          <xdr:nvSpPr>
            <xdr:cNvPr id="391" name="テキスト ボックス 390">
              <a:extLst>
                <a:ext uri="{FF2B5EF4-FFF2-40B4-BE49-F238E27FC236}">
                  <a16:creationId xmlns:a16="http://schemas.microsoft.com/office/drawing/2014/main" id="{00000000-0008-0000-0200-000087010000}"/>
                </a:ext>
              </a:extLst>
            </xdr:cNvPr>
            <xdr:cNvSpPr txBox="1"/>
          </xdr:nvSpPr>
          <xdr:spPr>
            <a:xfrm rot="5400000">
              <a:off x="6637042" y="261486"/>
              <a:ext cx="118066"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392" name="テキスト ボックス 391">
              <a:extLst>
                <a:ext uri="{FF2B5EF4-FFF2-40B4-BE49-F238E27FC236}">
                  <a16:creationId xmlns:a16="http://schemas.microsoft.com/office/drawing/2014/main" id="{00000000-0008-0000-0200-000088010000}"/>
                </a:ext>
              </a:extLst>
            </xdr:cNvPr>
            <xdr:cNvSpPr txBox="1"/>
          </xdr:nvSpPr>
          <xdr:spPr>
            <a:xfrm rot="16200000">
              <a:off x="6637042" y="533945"/>
              <a:ext cx="118066"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3383" name="グループ化 13">
            <a:extLst>
              <a:ext uri="{FF2B5EF4-FFF2-40B4-BE49-F238E27FC236}">
                <a16:creationId xmlns:a16="http://schemas.microsoft.com/office/drawing/2014/main" id="{00000000-0008-0000-0200-000077A90000}"/>
              </a:ext>
            </a:extLst>
          </xdr:cNvPr>
          <xdr:cNvGrpSpPr>
            <a:grpSpLocks/>
          </xdr:cNvGrpSpPr>
        </xdr:nvGrpSpPr>
        <xdr:grpSpPr bwMode="auto">
          <a:xfrm>
            <a:off x="5200650" y="457200"/>
            <a:ext cx="495300" cy="342900"/>
            <a:chOff x="5638800" y="295275"/>
            <a:chExt cx="495300" cy="342900"/>
          </a:xfrm>
        </xdr:grpSpPr>
        <xdr:sp macro="" textlink="">
          <xdr:nvSpPr>
            <xdr:cNvPr id="389" name="テキスト ボックス 388">
              <a:extLst>
                <a:ext uri="{FF2B5EF4-FFF2-40B4-BE49-F238E27FC236}">
                  <a16:creationId xmlns:a16="http://schemas.microsoft.com/office/drawing/2014/main" id="{00000000-0008-0000-0200-00008501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390" name="テキスト ボックス 389">
              <a:extLst>
                <a:ext uri="{FF2B5EF4-FFF2-40B4-BE49-F238E27FC236}">
                  <a16:creationId xmlns:a16="http://schemas.microsoft.com/office/drawing/2014/main" id="{00000000-0008-0000-0200-00008601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34</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50</xdr:col>
      <xdr:colOff>38100</xdr:colOff>
      <xdr:row>32</xdr:row>
      <xdr:rowOff>95250</xdr:rowOff>
    </xdr:from>
    <xdr:to>
      <xdr:col>55</xdr:col>
      <xdr:colOff>47625</xdr:colOff>
      <xdr:row>38</xdr:row>
      <xdr:rowOff>19050</xdr:rowOff>
    </xdr:to>
    <xdr:grpSp>
      <xdr:nvGrpSpPr>
        <xdr:cNvPr id="43266" name="グループ化 406">
          <a:extLst>
            <a:ext uri="{FF2B5EF4-FFF2-40B4-BE49-F238E27FC236}">
              <a16:creationId xmlns:a16="http://schemas.microsoft.com/office/drawing/2014/main" id="{00000000-0008-0000-0200-000002A90000}"/>
            </a:ext>
          </a:extLst>
        </xdr:cNvPr>
        <xdr:cNvGrpSpPr>
          <a:grpSpLocks/>
        </xdr:cNvGrpSpPr>
      </xdr:nvGrpSpPr>
      <xdr:grpSpPr bwMode="auto">
        <a:xfrm>
          <a:off x="4165600" y="6686550"/>
          <a:ext cx="422275" cy="381000"/>
          <a:chOff x="5200650" y="409575"/>
          <a:chExt cx="495300" cy="390525"/>
        </a:xfrm>
      </xdr:grpSpPr>
      <xdr:grpSp>
        <xdr:nvGrpSpPr>
          <xdr:cNvPr id="43370" name="グループ化 12">
            <a:extLst>
              <a:ext uri="{FF2B5EF4-FFF2-40B4-BE49-F238E27FC236}">
                <a16:creationId xmlns:a16="http://schemas.microsoft.com/office/drawing/2014/main" id="{00000000-0008-0000-0200-00006AA90000}"/>
              </a:ext>
            </a:extLst>
          </xdr:cNvPr>
          <xdr:cNvGrpSpPr>
            <a:grpSpLocks/>
          </xdr:cNvGrpSpPr>
        </xdr:nvGrpSpPr>
        <xdr:grpSpPr bwMode="auto">
          <a:xfrm>
            <a:off x="5324475" y="409575"/>
            <a:ext cx="247650" cy="390525"/>
            <a:chOff x="6572250" y="323850"/>
            <a:chExt cx="247650" cy="390525"/>
          </a:xfrm>
        </xdr:grpSpPr>
        <xdr:sp macro="" textlink="">
          <xdr:nvSpPr>
            <xdr:cNvPr id="412" name="テキスト ボックス 411">
              <a:extLst>
                <a:ext uri="{FF2B5EF4-FFF2-40B4-BE49-F238E27FC236}">
                  <a16:creationId xmlns:a16="http://schemas.microsoft.com/office/drawing/2014/main" id="{00000000-0008-0000-0200-00009C010000}"/>
                </a:ext>
              </a:extLst>
            </xdr:cNvPr>
            <xdr:cNvSpPr txBox="1"/>
          </xdr:nvSpPr>
          <xdr:spPr>
            <a:xfrm rot="5400000">
              <a:off x="6640286" y="258242"/>
              <a:ext cx="111579"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413" name="テキスト ボックス 412">
              <a:extLst>
                <a:ext uri="{FF2B5EF4-FFF2-40B4-BE49-F238E27FC236}">
                  <a16:creationId xmlns:a16="http://schemas.microsoft.com/office/drawing/2014/main" id="{00000000-0008-0000-0200-00009D010000}"/>
                </a:ext>
              </a:extLst>
            </xdr:cNvPr>
            <xdr:cNvSpPr txBox="1"/>
          </xdr:nvSpPr>
          <xdr:spPr>
            <a:xfrm rot="16200000">
              <a:off x="6640286" y="537188"/>
              <a:ext cx="111579"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3371" name="グループ化 13">
            <a:extLst>
              <a:ext uri="{FF2B5EF4-FFF2-40B4-BE49-F238E27FC236}">
                <a16:creationId xmlns:a16="http://schemas.microsoft.com/office/drawing/2014/main" id="{00000000-0008-0000-0200-00006BA90000}"/>
              </a:ext>
            </a:extLst>
          </xdr:cNvPr>
          <xdr:cNvGrpSpPr>
            <a:grpSpLocks/>
          </xdr:cNvGrpSpPr>
        </xdr:nvGrpSpPr>
        <xdr:grpSpPr bwMode="auto">
          <a:xfrm>
            <a:off x="5200650" y="457200"/>
            <a:ext cx="495300" cy="342900"/>
            <a:chOff x="5638800" y="295275"/>
            <a:chExt cx="495300" cy="342900"/>
          </a:xfrm>
        </xdr:grpSpPr>
        <xdr:sp macro="" textlink="">
          <xdr:nvSpPr>
            <xdr:cNvPr id="410" name="テキスト ボックス 409">
              <a:extLst>
                <a:ext uri="{FF2B5EF4-FFF2-40B4-BE49-F238E27FC236}">
                  <a16:creationId xmlns:a16="http://schemas.microsoft.com/office/drawing/2014/main" id="{00000000-0008-0000-0200-00009A010000}"/>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411" name="テキスト ボックス 410">
              <a:extLst>
                <a:ext uri="{FF2B5EF4-FFF2-40B4-BE49-F238E27FC236}">
                  <a16:creationId xmlns:a16="http://schemas.microsoft.com/office/drawing/2014/main" id="{00000000-0008-0000-0200-00009B010000}"/>
                </a:ext>
              </a:extLst>
            </xdr:cNvPr>
            <xdr:cNvSpPr txBox="1"/>
          </xdr:nvSpPr>
          <xdr:spPr>
            <a:xfrm>
              <a:off x="5638800"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２</a:t>
              </a:r>
            </a:p>
          </xdr:txBody>
        </xdr:sp>
      </xdr:grpSp>
    </xdr:grpSp>
    <xdr:clientData/>
  </xdr:twoCellAnchor>
  <xdr:twoCellAnchor>
    <xdr:from>
      <xdr:col>49</xdr:col>
      <xdr:colOff>38100</xdr:colOff>
      <xdr:row>175</xdr:row>
      <xdr:rowOff>85725</xdr:rowOff>
    </xdr:from>
    <xdr:to>
      <xdr:col>54</xdr:col>
      <xdr:colOff>57150</xdr:colOff>
      <xdr:row>181</xdr:row>
      <xdr:rowOff>9525</xdr:rowOff>
    </xdr:to>
    <xdr:grpSp>
      <xdr:nvGrpSpPr>
        <xdr:cNvPr id="43267" name="グループ化 413">
          <a:extLst>
            <a:ext uri="{FF2B5EF4-FFF2-40B4-BE49-F238E27FC236}">
              <a16:creationId xmlns:a16="http://schemas.microsoft.com/office/drawing/2014/main" id="{00000000-0008-0000-0200-000003A90000}"/>
            </a:ext>
          </a:extLst>
        </xdr:cNvPr>
        <xdr:cNvGrpSpPr>
          <a:grpSpLocks/>
        </xdr:cNvGrpSpPr>
      </xdr:nvGrpSpPr>
      <xdr:grpSpPr bwMode="auto">
        <a:xfrm>
          <a:off x="4083050" y="21358225"/>
          <a:ext cx="431800" cy="381000"/>
          <a:chOff x="5200650" y="409575"/>
          <a:chExt cx="495300" cy="390525"/>
        </a:xfrm>
      </xdr:grpSpPr>
      <xdr:grpSp>
        <xdr:nvGrpSpPr>
          <xdr:cNvPr id="43364" name="グループ化 12">
            <a:extLst>
              <a:ext uri="{FF2B5EF4-FFF2-40B4-BE49-F238E27FC236}">
                <a16:creationId xmlns:a16="http://schemas.microsoft.com/office/drawing/2014/main" id="{00000000-0008-0000-0200-000064A90000}"/>
              </a:ext>
            </a:extLst>
          </xdr:cNvPr>
          <xdr:cNvGrpSpPr>
            <a:grpSpLocks/>
          </xdr:cNvGrpSpPr>
        </xdr:nvGrpSpPr>
        <xdr:grpSpPr bwMode="auto">
          <a:xfrm>
            <a:off x="5324475" y="409575"/>
            <a:ext cx="247650" cy="390525"/>
            <a:chOff x="6572250" y="323850"/>
            <a:chExt cx="247650" cy="390525"/>
          </a:xfrm>
        </xdr:grpSpPr>
        <xdr:sp macro="" textlink="">
          <xdr:nvSpPr>
            <xdr:cNvPr id="419" name="テキスト ボックス 418">
              <a:extLst>
                <a:ext uri="{FF2B5EF4-FFF2-40B4-BE49-F238E27FC236}">
                  <a16:creationId xmlns:a16="http://schemas.microsoft.com/office/drawing/2014/main" id="{00000000-0008-0000-0200-0000A3010000}"/>
                </a:ext>
              </a:extLst>
            </xdr:cNvPr>
            <xdr:cNvSpPr txBox="1"/>
          </xdr:nvSpPr>
          <xdr:spPr>
            <a:xfrm rot="5400000">
              <a:off x="6640286" y="255814"/>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420" name="テキスト ボックス 419">
              <a:extLst>
                <a:ext uri="{FF2B5EF4-FFF2-40B4-BE49-F238E27FC236}">
                  <a16:creationId xmlns:a16="http://schemas.microsoft.com/office/drawing/2014/main" id="{00000000-0008-0000-0200-0000A4010000}"/>
                </a:ext>
              </a:extLst>
            </xdr:cNvPr>
            <xdr:cNvSpPr txBox="1"/>
          </xdr:nvSpPr>
          <xdr:spPr>
            <a:xfrm rot="16200000">
              <a:off x="6640286" y="534761"/>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3365" name="グループ化 13">
            <a:extLst>
              <a:ext uri="{FF2B5EF4-FFF2-40B4-BE49-F238E27FC236}">
                <a16:creationId xmlns:a16="http://schemas.microsoft.com/office/drawing/2014/main" id="{00000000-0008-0000-0200-000065A90000}"/>
              </a:ext>
            </a:extLst>
          </xdr:cNvPr>
          <xdr:cNvGrpSpPr>
            <a:grpSpLocks/>
          </xdr:cNvGrpSpPr>
        </xdr:nvGrpSpPr>
        <xdr:grpSpPr bwMode="auto">
          <a:xfrm>
            <a:off x="5200650" y="457200"/>
            <a:ext cx="495300" cy="342900"/>
            <a:chOff x="5638800" y="295275"/>
            <a:chExt cx="495300" cy="342900"/>
          </a:xfrm>
        </xdr:grpSpPr>
        <xdr:sp macro="" textlink="">
          <xdr:nvSpPr>
            <xdr:cNvPr id="417" name="テキスト ボックス 416">
              <a:extLst>
                <a:ext uri="{FF2B5EF4-FFF2-40B4-BE49-F238E27FC236}">
                  <a16:creationId xmlns:a16="http://schemas.microsoft.com/office/drawing/2014/main" id="{00000000-0008-0000-0200-0000A1010000}"/>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418" name="テキスト ボックス 417">
              <a:extLst>
                <a:ext uri="{FF2B5EF4-FFF2-40B4-BE49-F238E27FC236}">
                  <a16:creationId xmlns:a16="http://schemas.microsoft.com/office/drawing/2014/main" id="{00000000-0008-0000-0200-0000A2010000}"/>
                </a:ext>
              </a:extLst>
            </xdr:cNvPr>
            <xdr:cNvSpPr txBox="1"/>
          </xdr:nvSpPr>
          <xdr:spPr>
            <a:xfrm>
              <a:off x="5638800"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１</a:t>
              </a:r>
            </a:p>
          </xdr:txBody>
        </xdr:sp>
      </xdr:grpSp>
    </xdr:grpSp>
    <xdr:clientData/>
  </xdr:twoCellAnchor>
  <xdr:twoCellAnchor>
    <xdr:from>
      <xdr:col>15</xdr:col>
      <xdr:colOff>47625</xdr:colOff>
      <xdr:row>182</xdr:row>
      <xdr:rowOff>171450</xdr:rowOff>
    </xdr:from>
    <xdr:to>
      <xdr:col>20</xdr:col>
      <xdr:colOff>66675</xdr:colOff>
      <xdr:row>184</xdr:row>
      <xdr:rowOff>188942</xdr:rowOff>
    </xdr:to>
    <xdr:grpSp>
      <xdr:nvGrpSpPr>
        <xdr:cNvPr id="43268" name="グループ化 420">
          <a:extLst>
            <a:ext uri="{FF2B5EF4-FFF2-40B4-BE49-F238E27FC236}">
              <a16:creationId xmlns:a16="http://schemas.microsoft.com/office/drawing/2014/main" id="{00000000-0008-0000-0200-000004A90000}"/>
            </a:ext>
          </a:extLst>
        </xdr:cNvPr>
        <xdr:cNvGrpSpPr>
          <a:grpSpLocks/>
        </xdr:cNvGrpSpPr>
      </xdr:nvGrpSpPr>
      <xdr:grpSpPr bwMode="auto">
        <a:xfrm>
          <a:off x="1285875" y="21964650"/>
          <a:ext cx="431800" cy="392142"/>
          <a:chOff x="5200650" y="409575"/>
          <a:chExt cx="495300" cy="390525"/>
        </a:xfrm>
      </xdr:grpSpPr>
      <xdr:grpSp>
        <xdr:nvGrpSpPr>
          <xdr:cNvPr id="43358" name="グループ化 12">
            <a:extLst>
              <a:ext uri="{FF2B5EF4-FFF2-40B4-BE49-F238E27FC236}">
                <a16:creationId xmlns:a16="http://schemas.microsoft.com/office/drawing/2014/main" id="{00000000-0008-0000-0200-00005EA90000}"/>
              </a:ext>
            </a:extLst>
          </xdr:cNvPr>
          <xdr:cNvGrpSpPr>
            <a:grpSpLocks/>
          </xdr:cNvGrpSpPr>
        </xdr:nvGrpSpPr>
        <xdr:grpSpPr bwMode="auto">
          <a:xfrm>
            <a:off x="5324475" y="409575"/>
            <a:ext cx="247650" cy="390525"/>
            <a:chOff x="6572250" y="323850"/>
            <a:chExt cx="247650" cy="390525"/>
          </a:xfrm>
        </xdr:grpSpPr>
        <xdr:sp macro="" textlink="">
          <xdr:nvSpPr>
            <xdr:cNvPr id="426" name="テキスト ボックス 425">
              <a:extLst>
                <a:ext uri="{FF2B5EF4-FFF2-40B4-BE49-F238E27FC236}">
                  <a16:creationId xmlns:a16="http://schemas.microsoft.com/office/drawing/2014/main" id="{00000000-0008-0000-0200-0000AA010000}"/>
                </a:ext>
              </a:extLst>
            </xdr:cNvPr>
            <xdr:cNvSpPr txBox="1"/>
          </xdr:nvSpPr>
          <xdr:spPr>
            <a:xfrm rot="5400000">
              <a:off x="6640286" y="255814"/>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427" name="テキスト ボックス 426">
              <a:extLst>
                <a:ext uri="{FF2B5EF4-FFF2-40B4-BE49-F238E27FC236}">
                  <a16:creationId xmlns:a16="http://schemas.microsoft.com/office/drawing/2014/main" id="{00000000-0008-0000-0200-0000AB010000}"/>
                </a:ext>
              </a:extLst>
            </xdr:cNvPr>
            <xdr:cNvSpPr txBox="1"/>
          </xdr:nvSpPr>
          <xdr:spPr>
            <a:xfrm rot="16200000">
              <a:off x="6640286" y="534761"/>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3359" name="グループ化 13">
            <a:extLst>
              <a:ext uri="{FF2B5EF4-FFF2-40B4-BE49-F238E27FC236}">
                <a16:creationId xmlns:a16="http://schemas.microsoft.com/office/drawing/2014/main" id="{00000000-0008-0000-0200-00005FA90000}"/>
              </a:ext>
            </a:extLst>
          </xdr:cNvPr>
          <xdr:cNvGrpSpPr>
            <a:grpSpLocks/>
          </xdr:cNvGrpSpPr>
        </xdr:nvGrpSpPr>
        <xdr:grpSpPr bwMode="auto">
          <a:xfrm>
            <a:off x="5200650" y="457200"/>
            <a:ext cx="495300" cy="342900"/>
            <a:chOff x="5638800" y="295275"/>
            <a:chExt cx="495300" cy="342900"/>
          </a:xfrm>
        </xdr:grpSpPr>
        <xdr:sp macro="" textlink="">
          <xdr:nvSpPr>
            <xdr:cNvPr id="424" name="テキスト ボックス 423">
              <a:extLst>
                <a:ext uri="{FF2B5EF4-FFF2-40B4-BE49-F238E27FC236}">
                  <a16:creationId xmlns:a16="http://schemas.microsoft.com/office/drawing/2014/main" id="{00000000-0008-0000-0200-0000A8010000}"/>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425" name="テキスト ボックス 424">
              <a:extLst>
                <a:ext uri="{FF2B5EF4-FFF2-40B4-BE49-F238E27FC236}">
                  <a16:creationId xmlns:a16="http://schemas.microsoft.com/office/drawing/2014/main" id="{00000000-0008-0000-0200-0000A9010000}"/>
                </a:ext>
              </a:extLst>
            </xdr:cNvPr>
            <xdr:cNvSpPr txBox="1"/>
          </xdr:nvSpPr>
          <xdr:spPr>
            <a:xfrm>
              <a:off x="5638800"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２</a:t>
              </a:r>
            </a:p>
          </xdr:txBody>
        </xdr:sp>
      </xdr:grpSp>
    </xdr:grpSp>
    <xdr:clientData/>
  </xdr:twoCellAnchor>
  <xdr:twoCellAnchor>
    <xdr:from>
      <xdr:col>30</xdr:col>
      <xdr:colOff>66675</xdr:colOff>
      <xdr:row>182</xdr:row>
      <xdr:rowOff>199160</xdr:rowOff>
    </xdr:from>
    <xdr:to>
      <xdr:col>35</xdr:col>
      <xdr:colOff>83127</xdr:colOff>
      <xdr:row>184</xdr:row>
      <xdr:rowOff>207127</xdr:rowOff>
    </xdr:to>
    <xdr:grpSp>
      <xdr:nvGrpSpPr>
        <xdr:cNvPr id="43269" name="グループ化 427">
          <a:extLst>
            <a:ext uri="{FF2B5EF4-FFF2-40B4-BE49-F238E27FC236}">
              <a16:creationId xmlns:a16="http://schemas.microsoft.com/office/drawing/2014/main" id="{00000000-0008-0000-0200-000005A90000}"/>
            </a:ext>
          </a:extLst>
        </xdr:cNvPr>
        <xdr:cNvGrpSpPr>
          <a:grpSpLocks/>
        </xdr:cNvGrpSpPr>
      </xdr:nvGrpSpPr>
      <xdr:grpSpPr bwMode="auto">
        <a:xfrm>
          <a:off x="2543175" y="21992360"/>
          <a:ext cx="429202" cy="382617"/>
          <a:chOff x="5200650" y="409575"/>
          <a:chExt cx="502762" cy="390525"/>
        </a:xfrm>
      </xdr:grpSpPr>
      <xdr:grpSp>
        <xdr:nvGrpSpPr>
          <xdr:cNvPr id="43352" name="グループ化 12">
            <a:extLst>
              <a:ext uri="{FF2B5EF4-FFF2-40B4-BE49-F238E27FC236}">
                <a16:creationId xmlns:a16="http://schemas.microsoft.com/office/drawing/2014/main" id="{00000000-0008-0000-0200-000058A90000}"/>
              </a:ext>
            </a:extLst>
          </xdr:cNvPr>
          <xdr:cNvGrpSpPr>
            <a:grpSpLocks/>
          </xdr:cNvGrpSpPr>
        </xdr:nvGrpSpPr>
        <xdr:grpSpPr bwMode="auto">
          <a:xfrm>
            <a:off x="5324475" y="409575"/>
            <a:ext cx="247650" cy="390525"/>
            <a:chOff x="6572250" y="323850"/>
            <a:chExt cx="247650" cy="390525"/>
          </a:xfrm>
        </xdr:grpSpPr>
        <xdr:sp macro="" textlink="">
          <xdr:nvSpPr>
            <xdr:cNvPr id="433" name="テキスト ボックス 432">
              <a:extLst>
                <a:ext uri="{FF2B5EF4-FFF2-40B4-BE49-F238E27FC236}">
                  <a16:creationId xmlns:a16="http://schemas.microsoft.com/office/drawing/2014/main" id="{00000000-0008-0000-0200-0000B1010000}"/>
                </a:ext>
              </a:extLst>
            </xdr:cNvPr>
            <xdr:cNvSpPr txBox="1"/>
          </xdr:nvSpPr>
          <xdr:spPr>
            <a:xfrm rot="5400000">
              <a:off x="6638925" y="259603"/>
              <a:ext cx="114300"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434" name="テキスト ボックス 433">
              <a:extLst>
                <a:ext uri="{FF2B5EF4-FFF2-40B4-BE49-F238E27FC236}">
                  <a16:creationId xmlns:a16="http://schemas.microsoft.com/office/drawing/2014/main" id="{00000000-0008-0000-0200-0000B2010000}"/>
                </a:ext>
              </a:extLst>
            </xdr:cNvPr>
            <xdr:cNvSpPr txBox="1"/>
          </xdr:nvSpPr>
          <xdr:spPr>
            <a:xfrm rot="16200000">
              <a:off x="6638925" y="535828"/>
              <a:ext cx="114300"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3353" name="グループ化 13">
            <a:extLst>
              <a:ext uri="{FF2B5EF4-FFF2-40B4-BE49-F238E27FC236}">
                <a16:creationId xmlns:a16="http://schemas.microsoft.com/office/drawing/2014/main" id="{00000000-0008-0000-0200-000059A90000}"/>
              </a:ext>
            </a:extLst>
          </xdr:cNvPr>
          <xdr:cNvGrpSpPr>
            <a:grpSpLocks/>
          </xdr:cNvGrpSpPr>
        </xdr:nvGrpSpPr>
        <xdr:grpSpPr bwMode="auto">
          <a:xfrm>
            <a:off x="5200650" y="457200"/>
            <a:ext cx="502762" cy="342900"/>
            <a:chOff x="5638800" y="295275"/>
            <a:chExt cx="502762" cy="342900"/>
          </a:xfrm>
        </xdr:grpSpPr>
        <xdr:sp macro="" textlink="">
          <xdr:nvSpPr>
            <xdr:cNvPr id="431" name="テキスト ボックス 430">
              <a:extLst>
                <a:ext uri="{FF2B5EF4-FFF2-40B4-BE49-F238E27FC236}">
                  <a16:creationId xmlns:a16="http://schemas.microsoft.com/office/drawing/2014/main" id="{00000000-0008-0000-0200-0000AF010000}"/>
                </a:ext>
              </a:extLst>
            </xdr:cNvPr>
            <xdr:cNvSpPr txBox="1"/>
          </xdr:nvSpPr>
          <xdr:spPr>
            <a:xfrm flipH="1">
              <a:off x="5638800" y="295275"/>
              <a:ext cx="4953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432" name="テキスト ボックス 431">
              <a:extLst>
                <a:ext uri="{FF2B5EF4-FFF2-40B4-BE49-F238E27FC236}">
                  <a16:creationId xmlns:a16="http://schemas.microsoft.com/office/drawing/2014/main" id="{00000000-0008-0000-0200-0000B0010000}"/>
                </a:ext>
              </a:extLst>
            </xdr:cNvPr>
            <xdr:cNvSpPr txBox="1"/>
          </xdr:nvSpPr>
          <xdr:spPr>
            <a:xfrm>
              <a:off x="5646262" y="409575"/>
              <a:ext cx="4953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３</a:t>
              </a:r>
            </a:p>
          </xdr:txBody>
        </xdr:sp>
      </xdr:grpSp>
    </xdr:grpSp>
    <xdr:clientData/>
  </xdr:twoCellAnchor>
  <xdr:twoCellAnchor>
    <xdr:from>
      <xdr:col>63</xdr:col>
      <xdr:colOff>57150</xdr:colOff>
      <xdr:row>182</xdr:row>
      <xdr:rowOff>171450</xdr:rowOff>
    </xdr:from>
    <xdr:to>
      <xdr:col>68</xdr:col>
      <xdr:colOff>66675</xdr:colOff>
      <xdr:row>184</xdr:row>
      <xdr:rowOff>179417</xdr:rowOff>
    </xdr:to>
    <xdr:grpSp>
      <xdr:nvGrpSpPr>
        <xdr:cNvPr id="43270" name="グループ化 434">
          <a:extLst>
            <a:ext uri="{FF2B5EF4-FFF2-40B4-BE49-F238E27FC236}">
              <a16:creationId xmlns:a16="http://schemas.microsoft.com/office/drawing/2014/main" id="{00000000-0008-0000-0200-000006A90000}"/>
            </a:ext>
          </a:extLst>
        </xdr:cNvPr>
        <xdr:cNvGrpSpPr>
          <a:grpSpLocks/>
        </xdr:cNvGrpSpPr>
      </xdr:nvGrpSpPr>
      <xdr:grpSpPr bwMode="auto">
        <a:xfrm>
          <a:off x="5257800" y="21964650"/>
          <a:ext cx="422275" cy="382617"/>
          <a:chOff x="5200650" y="409575"/>
          <a:chExt cx="495300" cy="390525"/>
        </a:xfrm>
      </xdr:grpSpPr>
      <xdr:grpSp>
        <xdr:nvGrpSpPr>
          <xdr:cNvPr id="43346" name="グループ化 12">
            <a:extLst>
              <a:ext uri="{FF2B5EF4-FFF2-40B4-BE49-F238E27FC236}">
                <a16:creationId xmlns:a16="http://schemas.microsoft.com/office/drawing/2014/main" id="{00000000-0008-0000-0200-000052A90000}"/>
              </a:ext>
            </a:extLst>
          </xdr:cNvPr>
          <xdr:cNvGrpSpPr>
            <a:grpSpLocks/>
          </xdr:cNvGrpSpPr>
        </xdr:nvGrpSpPr>
        <xdr:grpSpPr bwMode="auto">
          <a:xfrm>
            <a:off x="5324475" y="409575"/>
            <a:ext cx="247650" cy="390525"/>
            <a:chOff x="6572250" y="323850"/>
            <a:chExt cx="247650" cy="390525"/>
          </a:xfrm>
        </xdr:grpSpPr>
        <xdr:sp macro="" textlink="">
          <xdr:nvSpPr>
            <xdr:cNvPr id="440" name="テキスト ボックス 439">
              <a:extLst>
                <a:ext uri="{FF2B5EF4-FFF2-40B4-BE49-F238E27FC236}">
                  <a16:creationId xmlns:a16="http://schemas.microsoft.com/office/drawing/2014/main" id="{00000000-0008-0000-0200-0000B8010000}"/>
                </a:ext>
              </a:extLst>
            </xdr:cNvPr>
            <xdr:cNvSpPr txBox="1"/>
          </xdr:nvSpPr>
          <xdr:spPr>
            <a:xfrm rot="5400000">
              <a:off x="6638925" y="259603"/>
              <a:ext cx="114300"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441" name="テキスト ボックス 440">
              <a:extLst>
                <a:ext uri="{FF2B5EF4-FFF2-40B4-BE49-F238E27FC236}">
                  <a16:creationId xmlns:a16="http://schemas.microsoft.com/office/drawing/2014/main" id="{00000000-0008-0000-0200-0000B9010000}"/>
                </a:ext>
              </a:extLst>
            </xdr:cNvPr>
            <xdr:cNvSpPr txBox="1"/>
          </xdr:nvSpPr>
          <xdr:spPr>
            <a:xfrm rot="16200000">
              <a:off x="6638925" y="535828"/>
              <a:ext cx="114300"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3347" name="グループ化 13">
            <a:extLst>
              <a:ext uri="{FF2B5EF4-FFF2-40B4-BE49-F238E27FC236}">
                <a16:creationId xmlns:a16="http://schemas.microsoft.com/office/drawing/2014/main" id="{00000000-0008-0000-0200-000053A90000}"/>
              </a:ext>
            </a:extLst>
          </xdr:cNvPr>
          <xdr:cNvGrpSpPr>
            <a:grpSpLocks/>
          </xdr:cNvGrpSpPr>
        </xdr:nvGrpSpPr>
        <xdr:grpSpPr bwMode="auto">
          <a:xfrm>
            <a:off x="5200650" y="457200"/>
            <a:ext cx="495300" cy="342900"/>
            <a:chOff x="5638800" y="295275"/>
            <a:chExt cx="495300" cy="342900"/>
          </a:xfrm>
        </xdr:grpSpPr>
        <xdr:sp macro="" textlink="">
          <xdr:nvSpPr>
            <xdr:cNvPr id="438" name="テキスト ボックス 437">
              <a:extLst>
                <a:ext uri="{FF2B5EF4-FFF2-40B4-BE49-F238E27FC236}">
                  <a16:creationId xmlns:a16="http://schemas.microsoft.com/office/drawing/2014/main" id="{00000000-0008-0000-0200-0000B6010000}"/>
                </a:ext>
              </a:extLst>
            </xdr:cNvPr>
            <xdr:cNvSpPr txBox="1"/>
          </xdr:nvSpPr>
          <xdr:spPr>
            <a:xfrm flipH="1">
              <a:off x="5638800" y="295275"/>
              <a:ext cx="4953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439" name="テキスト ボックス 438">
              <a:extLst>
                <a:ext uri="{FF2B5EF4-FFF2-40B4-BE49-F238E27FC236}">
                  <a16:creationId xmlns:a16="http://schemas.microsoft.com/office/drawing/2014/main" id="{00000000-0008-0000-0200-0000B7010000}"/>
                </a:ext>
              </a:extLst>
            </xdr:cNvPr>
            <xdr:cNvSpPr txBox="1"/>
          </xdr:nvSpPr>
          <xdr:spPr>
            <a:xfrm>
              <a:off x="5638800" y="409575"/>
              <a:ext cx="4953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４</a:t>
              </a:r>
            </a:p>
          </xdr:txBody>
        </xdr:sp>
      </xdr:grpSp>
    </xdr:grpSp>
    <xdr:clientData/>
  </xdr:twoCellAnchor>
  <xdr:twoCellAnchor>
    <xdr:from>
      <xdr:col>51</xdr:col>
      <xdr:colOff>79799</xdr:colOff>
      <xdr:row>187</xdr:row>
      <xdr:rowOff>130967</xdr:rowOff>
    </xdr:from>
    <xdr:to>
      <xdr:col>56</xdr:col>
      <xdr:colOff>79800</xdr:colOff>
      <xdr:row>189</xdr:row>
      <xdr:rowOff>319714</xdr:rowOff>
    </xdr:to>
    <xdr:grpSp>
      <xdr:nvGrpSpPr>
        <xdr:cNvPr id="43271" name="グループ化 441">
          <a:extLst>
            <a:ext uri="{FF2B5EF4-FFF2-40B4-BE49-F238E27FC236}">
              <a16:creationId xmlns:a16="http://schemas.microsoft.com/office/drawing/2014/main" id="{00000000-0008-0000-0200-000007A90000}"/>
            </a:ext>
          </a:extLst>
        </xdr:cNvPr>
        <xdr:cNvGrpSpPr>
          <a:grpSpLocks/>
        </xdr:cNvGrpSpPr>
      </xdr:nvGrpSpPr>
      <xdr:grpSpPr bwMode="auto">
        <a:xfrm>
          <a:off x="4289849" y="22667117"/>
          <a:ext cx="412751" cy="366547"/>
          <a:chOff x="5204612" y="424389"/>
          <a:chExt cx="495301" cy="375710"/>
        </a:xfrm>
      </xdr:grpSpPr>
      <xdr:grpSp>
        <xdr:nvGrpSpPr>
          <xdr:cNvPr id="43340" name="グループ化 12">
            <a:extLst>
              <a:ext uri="{FF2B5EF4-FFF2-40B4-BE49-F238E27FC236}">
                <a16:creationId xmlns:a16="http://schemas.microsoft.com/office/drawing/2014/main" id="{00000000-0008-0000-0200-00004CA90000}"/>
              </a:ext>
            </a:extLst>
          </xdr:cNvPr>
          <xdr:cNvGrpSpPr>
            <a:grpSpLocks/>
          </xdr:cNvGrpSpPr>
        </xdr:nvGrpSpPr>
        <xdr:grpSpPr bwMode="auto">
          <a:xfrm>
            <a:off x="5319522" y="424389"/>
            <a:ext cx="275388" cy="375710"/>
            <a:chOff x="6567297" y="338664"/>
            <a:chExt cx="275388" cy="375710"/>
          </a:xfrm>
        </xdr:grpSpPr>
        <xdr:sp macro="" textlink="">
          <xdr:nvSpPr>
            <xdr:cNvPr id="447" name="テキスト ボックス 446">
              <a:extLst>
                <a:ext uri="{FF2B5EF4-FFF2-40B4-BE49-F238E27FC236}">
                  <a16:creationId xmlns:a16="http://schemas.microsoft.com/office/drawing/2014/main" id="{00000000-0008-0000-0200-0000BF010000}"/>
                </a:ext>
              </a:extLst>
            </xdr:cNvPr>
            <xdr:cNvSpPr txBox="1"/>
          </xdr:nvSpPr>
          <xdr:spPr>
            <a:xfrm rot="5400000">
              <a:off x="6632543" y="273418"/>
              <a:ext cx="117158"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448" name="テキスト ボックス 447">
              <a:extLst>
                <a:ext uri="{FF2B5EF4-FFF2-40B4-BE49-F238E27FC236}">
                  <a16:creationId xmlns:a16="http://schemas.microsoft.com/office/drawing/2014/main" id="{00000000-0008-0000-0200-0000C0010000}"/>
                </a:ext>
              </a:extLst>
            </xdr:cNvPr>
            <xdr:cNvSpPr txBox="1"/>
          </xdr:nvSpPr>
          <xdr:spPr>
            <a:xfrm rot="16200000">
              <a:off x="6660281" y="531970"/>
              <a:ext cx="117158"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3341" name="グループ化 13">
            <a:extLst>
              <a:ext uri="{FF2B5EF4-FFF2-40B4-BE49-F238E27FC236}">
                <a16:creationId xmlns:a16="http://schemas.microsoft.com/office/drawing/2014/main" id="{00000000-0008-0000-0200-00004DA90000}"/>
              </a:ext>
            </a:extLst>
          </xdr:cNvPr>
          <xdr:cNvGrpSpPr>
            <a:grpSpLocks/>
          </xdr:cNvGrpSpPr>
        </xdr:nvGrpSpPr>
        <xdr:grpSpPr bwMode="auto">
          <a:xfrm>
            <a:off x="5204612" y="458394"/>
            <a:ext cx="495301" cy="341705"/>
            <a:chOff x="5642762" y="296469"/>
            <a:chExt cx="495301" cy="341705"/>
          </a:xfrm>
        </xdr:grpSpPr>
        <xdr:sp macro="" textlink="">
          <xdr:nvSpPr>
            <xdr:cNvPr id="445" name="テキスト ボックス 444">
              <a:extLst>
                <a:ext uri="{FF2B5EF4-FFF2-40B4-BE49-F238E27FC236}">
                  <a16:creationId xmlns:a16="http://schemas.microsoft.com/office/drawing/2014/main" id="{00000000-0008-0000-0200-0000BD010000}"/>
                </a:ext>
              </a:extLst>
            </xdr:cNvPr>
            <xdr:cNvSpPr txBox="1"/>
          </xdr:nvSpPr>
          <xdr:spPr>
            <a:xfrm flipH="1">
              <a:off x="5642763" y="296469"/>
              <a:ext cx="495300" cy="2245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446" name="テキスト ボックス 445">
              <a:extLst>
                <a:ext uri="{FF2B5EF4-FFF2-40B4-BE49-F238E27FC236}">
                  <a16:creationId xmlns:a16="http://schemas.microsoft.com/office/drawing/2014/main" id="{00000000-0008-0000-0200-0000BE010000}"/>
                </a:ext>
              </a:extLst>
            </xdr:cNvPr>
            <xdr:cNvSpPr txBox="1"/>
          </xdr:nvSpPr>
          <xdr:spPr>
            <a:xfrm>
              <a:off x="5642762" y="413622"/>
              <a:ext cx="495300" cy="2245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lnSpc>
                  <a:spcPts val="1100"/>
                </a:lnSpc>
              </a:pPr>
              <a:r>
                <a:rPr kumimoji="1" lang="en-US" altLang="ja-JP" sz="900">
                  <a:solidFill>
                    <a:srgbClr val="FF0000"/>
                  </a:solidFill>
                  <a:latin typeface="ＭＳ Ｐ明朝" pitchFamily="18" charset="-128"/>
                  <a:ea typeface="ＭＳ Ｐ明朝" pitchFamily="18" charset="-128"/>
                </a:rPr>
                <a:t>13</a:t>
              </a:r>
            </a:p>
            <a:p>
              <a:pPr algn="ctr">
                <a:lnSpc>
                  <a:spcPts val="1100"/>
                </a:lnSpc>
              </a:pPr>
              <a:r>
                <a:rPr kumimoji="1" lang="en-US" altLang="ja-JP" sz="900">
                  <a:solidFill>
                    <a:srgbClr val="FF0000"/>
                  </a:solidFill>
                  <a:latin typeface="ＭＳ Ｐ明朝" pitchFamily="18" charset="-128"/>
                  <a:ea typeface="ＭＳ Ｐ明朝" pitchFamily="18" charset="-128"/>
                </a:rPr>
                <a:t>13</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33</xdr:col>
      <xdr:colOff>47625</xdr:colOff>
      <xdr:row>187</xdr:row>
      <xdr:rowOff>102177</xdr:rowOff>
    </xdr:from>
    <xdr:to>
      <xdr:col>38</xdr:col>
      <xdr:colOff>47625</xdr:colOff>
      <xdr:row>189</xdr:row>
      <xdr:rowOff>305320</xdr:rowOff>
    </xdr:to>
    <xdr:grpSp>
      <xdr:nvGrpSpPr>
        <xdr:cNvPr id="43272" name="グループ化 448">
          <a:extLst>
            <a:ext uri="{FF2B5EF4-FFF2-40B4-BE49-F238E27FC236}">
              <a16:creationId xmlns:a16="http://schemas.microsoft.com/office/drawing/2014/main" id="{00000000-0008-0000-0200-000008A90000}"/>
            </a:ext>
          </a:extLst>
        </xdr:cNvPr>
        <xdr:cNvGrpSpPr>
          <a:grpSpLocks/>
        </xdr:cNvGrpSpPr>
      </xdr:nvGrpSpPr>
      <xdr:grpSpPr bwMode="auto">
        <a:xfrm>
          <a:off x="2771775" y="22638327"/>
          <a:ext cx="412750" cy="380943"/>
          <a:chOff x="5200650" y="409575"/>
          <a:chExt cx="495313" cy="390525"/>
        </a:xfrm>
      </xdr:grpSpPr>
      <xdr:grpSp>
        <xdr:nvGrpSpPr>
          <xdr:cNvPr id="43334" name="グループ化 12">
            <a:extLst>
              <a:ext uri="{FF2B5EF4-FFF2-40B4-BE49-F238E27FC236}">
                <a16:creationId xmlns:a16="http://schemas.microsoft.com/office/drawing/2014/main" id="{00000000-0008-0000-0200-000046A90000}"/>
              </a:ext>
            </a:extLst>
          </xdr:cNvPr>
          <xdr:cNvGrpSpPr>
            <a:grpSpLocks/>
          </xdr:cNvGrpSpPr>
        </xdr:nvGrpSpPr>
        <xdr:grpSpPr bwMode="auto">
          <a:xfrm>
            <a:off x="5324475" y="409575"/>
            <a:ext cx="247650" cy="390525"/>
            <a:chOff x="6572250" y="323850"/>
            <a:chExt cx="247650" cy="390525"/>
          </a:xfrm>
        </xdr:grpSpPr>
        <xdr:sp macro="" textlink="">
          <xdr:nvSpPr>
            <xdr:cNvPr id="454" name="テキスト ボックス 453">
              <a:extLst>
                <a:ext uri="{FF2B5EF4-FFF2-40B4-BE49-F238E27FC236}">
                  <a16:creationId xmlns:a16="http://schemas.microsoft.com/office/drawing/2014/main" id="{00000000-0008-0000-0200-0000C6010000}"/>
                </a:ext>
              </a:extLst>
            </xdr:cNvPr>
            <xdr:cNvSpPr txBox="1"/>
          </xdr:nvSpPr>
          <xdr:spPr>
            <a:xfrm rot="5400000">
              <a:off x="6632550" y="258600"/>
              <a:ext cx="117158" cy="2476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455" name="テキスト ボックス 454">
              <a:extLst>
                <a:ext uri="{FF2B5EF4-FFF2-40B4-BE49-F238E27FC236}">
                  <a16:creationId xmlns:a16="http://schemas.microsoft.com/office/drawing/2014/main" id="{00000000-0008-0000-0200-0000C7010000}"/>
                </a:ext>
              </a:extLst>
            </xdr:cNvPr>
            <xdr:cNvSpPr txBox="1"/>
          </xdr:nvSpPr>
          <xdr:spPr>
            <a:xfrm rot="16200000">
              <a:off x="6632550" y="531968"/>
              <a:ext cx="117158" cy="2476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3335" name="グループ化 13">
            <a:extLst>
              <a:ext uri="{FF2B5EF4-FFF2-40B4-BE49-F238E27FC236}">
                <a16:creationId xmlns:a16="http://schemas.microsoft.com/office/drawing/2014/main" id="{00000000-0008-0000-0200-000047A90000}"/>
              </a:ext>
            </a:extLst>
          </xdr:cNvPr>
          <xdr:cNvGrpSpPr>
            <a:grpSpLocks/>
          </xdr:cNvGrpSpPr>
        </xdr:nvGrpSpPr>
        <xdr:grpSpPr bwMode="auto">
          <a:xfrm>
            <a:off x="5200650" y="457200"/>
            <a:ext cx="495313" cy="342900"/>
            <a:chOff x="5638800" y="295275"/>
            <a:chExt cx="495313" cy="342900"/>
          </a:xfrm>
        </xdr:grpSpPr>
        <xdr:sp macro="" textlink="">
          <xdr:nvSpPr>
            <xdr:cNvPr id="452" name="テキスト ボックス 451">
              <a:extLst>
                <a:ext uri="{FF2B5EF4-FFF2-40B4-BE49-F238E27FC236}">
                  <a16:creationId xmlns:a16="http://schemas.microsoft.com/office/drawing/2014/main" id="{00000000-0008-0000-0200-0000C4010000}"/>
                </a:ext>
              </a:extLst>
            </xdr:cNvPr>
            <xdr:cNvSpPr txBox="1"/>
          </xdr:nvSpPr>
          <xdr:spPr>
            <a:xfrm flipH="1">
              <a:off x="5638800" y="296466"/>
              <a:ext cx="495313" cy="2245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453" name="テキスト ボックス 452">
              <a:extLst>
                <a:ext uri="{FF2B5EF4-FFF2-40B4-BE49-F238E27FC236}">
                  <a16:creationId xmlns:a16="http://schemas.microsoft.com/office/drawing/2014/main" id="{00000000-0008-0000-0200-0000C5010000}"/>
                </a:ext>
              </a:extLst>
            </xdr:cNvPr>
            <xdr:cNvSpPr txBox="1"/>
          </xdr:nvSpPr>
          <xdr:spPr>
            <a:xfrm>
              <a:off x="5638800" y="413623"/>
              <a:ext cx="495313" cy="2245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６</a:t>
              </a:r>
            </a:p>
          </xdr:txBody>
        </xdr:sp>
      </xdr:grpSp>
    </xdr:grpSp>
    <xdr:clientData/>
  </xdr:twoCellAnchor>
  <xdr:twoCellAnchor>
    <xdr:from>
      <xdr:col>39</xdr:col>
      <xdr:colOff>57150</xdr:colOff>
      <xdr:row>187</xdr:row>
      <xdr:rowOff>102177</xdr:rowOff>
    </xdr:from>
    <xdr:to>
      <xdr:col>44</xdr:col>
      <xdr:colOff>66675</xdr:colOff>
      <xdr:row>189</xdr:row>
      <xdr:rowOff>305320</xdr:rowOff>
    </xdr:to>
    <xdr:grpSp>
      <xdr:nvGrpSpPr>
        <xdr:cNvPr id="43273" name="グループ化 455">
          <a:extLst>
            <a:ext uri="{FF2B5EF4-FFF2-40B4-BE49-F238E27FC236}">
              <a16:creationId xmlns:a16="http://schemas.microsoft.com/office/drawing/2014/main" id="{00000000-0008-0000-0200-000009A90000}"/>
            </a:ext>
          </a:extLst>
        </xdr:cNvPr>
        <xdr:cNvGrpSpPr>
          <a:grpSpLocks/>
        </xdr:cNvGrpSpPr>
      </xdr:nvGrpSpPr>
      <xdr:grpSpPr bwMode="auto">
        <a:xfrm>
          <a:off x="3276600" y="22638327"/>
          <a:ext cx="422275" cy="380943"/>
          <a:chOff x="5200650" y="409575"/>
          <a:chExt cx="495300" cy="390525"/>
        </a:xfrm>
      </xdr:grpSpPr>
      <xdr:grpSp>
        <xdr:nvGrpSpPr>
          <xdr:cNvPr id="43328" name="グループ化 12">
            <a:extLst>
              <a:ext uri="{FF2B5EF4-FFF2-40B4-BE49-F238E27FC236}">
                <a16:creationId xmlns:a16="http://schemas.microsoft.com/office/drawing/2014/main" id="{00000000-0008-0000-0200-000040A90000}"/>
              </a:ext>
            </a:extLst>
          </xdr:cNvPr>
          <xdr:cNvGrpSpPr>
            <a:grpSpLocks/>
          </xdr:cNvGrpSpPr>
        </xdr:nvGrpSpPr>
        <xdr:grpSpPr bwMode="auto">
          <a:xfrm>
            <a:off x="5324475" y="409575"/>
            <a:ext cx="247650" cy="390525"/>
            <a:chOff x="6572250" y="323850"/>
            <a:chExt cx="247650" cy="390525"/>
          </a:xfrm>
        </xdr:grpSpPr>
        <xdr:sp macro="" textlink="">
          <xdr:nvSpPr>
            <xdr:cNvPr id="461" name="テキスト ボックス 460">
              <a:extLst>
                <a:ext uri="{FF2B5EF4-FFF2-40B4-BE49-F238E27FC236}">
                  <a16:creationId xmlns:a16="http://schemas.microsoft.com/office/drawing/2014/main" id="{00000000-0008-0000-0200-0000CD010000}"/>
                </a:ext>
              </a:extLst>
            </xdr:cNvPr>
            <xdr:cNvSpPr txBox="1"/>
          </xdr:nvSpPr>
          <xdr:spPr>
            <a:xfrm rot="5400000">
              <a:off x="6637496" y="261031"/>
              <a:ext cx="117158"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462" name="テキスト ボックス 461">
              <a:extLst>
                <a:ext uri="{FF2B5EF4-FFF2-40B4-BE49-F238E27FC236}">
                  <a16:creationId xmlns:a16="http://schemas.microsoft.com/office/drawing/2014/main" id="{00000000-0008-0000-0200-0000CE010000}"/>
                </a:ext>
              </a:extLst>
            </xdr:cNvPr>
            <xdr:cNvSpPr txBox="1"/>
          </xdr:nvSpPr>
          <xdr:spPr>
            <a:xfrm rot="16200000">
              <a:off x="6637496" y="534399"/>
              <a:ext cx="117158"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3329" name="グループ化 13">
            <a:extLst>
              <a:ext uri="{FF2B5EF4-FFF2-40B4-BE49-F238E27FC236}">
                <a16:creationId xmlns:a16="http://schemas.microsoft.com/office/drawing/2014/main" id="{00000000-0008-0000-0200-000041A90000}"/>
              </a:ext>
            </a:extLst>
          </xdr:cNvPr>
          <xdr:cNvGrpSpPr>
            <a:grpSpLocks/>
          </xdr:cNvGrpSpPr>
        </xdr:nvGrpSpPr>
        <xdr:grpSpPr bwMode="auto">
          <a:xfrm>
            <a:off x="5200650" y="457200"/>
            <a:ext cx="495300" cy="342900"/>
            <a:chOff x="5638800" y="295275"/>
            <a:chExt cx="495300" cy="342900"/>
          </a:xfrm>
        </xdr:grpSpPr>
        <xdr:sp macro="" textlink="">
          <xdr:nvSpPr>
            <xdr:cNvPr id="459" name="テキスト ボックス 458">
              <a:extLst>
                <a:ext uri="{FF2B5EF4-FFF2-40B4-BE49-F238E27FC236}">
                  <a16:creationId xmlns:a16="http://schemas.microsoft.com/office/drawing/2014/main" id="{00000000-0008-0000-0200-0000CB010000}"/>
                </a:ext>
              </a:extLst>
            </xdr:cNvPr>
            <xdr:cNvSpPr txBox="1"/>
          </xdr:nvSpPr>
          <xdr:spPr>
            <a:xfrm flipH="1">
              <a:off x="5638800" y="296466"/>
              <a:ext cx="495300" cy="2245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460" name="テキスト ボックス 459">
              <a:extLst>
                <a:ext uri="{FF2B5EF4-FFF2-40B4-BE49-F238E27FC236}">
                  <a16:creationId xmlns:a16="http://schemas.microsoft.com/office/drawing/2014/main" id="{00000000-0008-0000-0200-0000CC010000}"/>
                </a:ext>
              </a:extLst>
            </xdr:cNvPr>
            <xdr:cNvSpPr txBox="1"/>
          </xdr:nvSpPr>
          <xdr:spPr>
            <a:xfrm>
              <a:off x="5638800" y="413623"/>
              <a:ext cx="495300" cy="2245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７</a:t>
              </a:r>
            </a:p>
          </xdr:txBody>
        </xdr:sp>
      </xdr:grpSp>
    </xdr:grpSp>
    <xdr:clientData/>
  </xdr:twoCellAnchor>
  <xdr:twoCellAnchor>
    <xdr:from>
      <xdr:col>45</xdr:col>
      <xdr:colOff>57150</xdr:colOff>
      <xdr:row>187</xdr:row>
      <xdr:rowOff>102177</xdr:rowOff>
    </xdr:from>
    <xdr:to>
      <xdr:col>50</xdr:col>
      <xdr:colOff>66675</xdr:colOff>
      <xdr:row>189</xdr:row>
      <xdr:rowOff>305320</xdr:rowOff>
    </xdr:to>
    <xdr:grpSp>
      <xdr:nvGrpSpPr>
        <xdr:cNvPr id="43274" name="グループ化 462">
          <a:extLst>
            <a:ext uri="{FF2B5EF4-FFF2-40B4-BE49-F238E27FC236}">
              <a16:creationId xmlns:a16="http://schemas.microsoft.com/office/drawing/2014/main" id="{00000000-0008-0000-0200-00000AA90000}"/>
            </a:ext>
          </a:extLst>
        </xdr:cNvPr>
        <xdr:cNvGrpSpPr>
          <a:grpSpLocks/>
        </xdr:cNvGrpSpPr>
      </xdr:nvGrpSpPr>
      <xdr:grpSpPr bwMode="auto">
        <a:xfrm>
          <a:off x="3771900" y="22638327"/>
          <a:ext cx="422275" cy="380943"/>
          <a:chOff x="5200650" y="409575"/>
          <a:chExt cx="495300" cy="390525"/>
        </a:xfrm>
      </xdr:grpSpPr>
      <xdr:grpSp>
        <xdr:nvGrpSpPr>
          <xdr:cNvPr id="43322" name="グループ化 12">
            <a:extLst>
              <a:ext uri="{FF2B5EF4-FFF2-40B4-BE49-F238E27FC236}">
                <a16:creationId xmlns:a16="http://schemas.microsoft.com/office/drawing/2014/main" id="{00000000-0008-0000-0200-00003AA90000}"/>
              </a:ext>
            </a:extLst>
          </xdr:cNvPr>
          <xdr:cNvGrpSpPr>
            <a:grpSpLocks/>
          </xdr:cNvGrpSpPr>
        </xdr:nvGrpSpPr>
        <xdr:grpSpPr bwMode="auto">
          <a:xfrm>
            <a:off x="5324475" y="409575"/>
            <a:ext cx="247650" cy="390525"/>
            <a:chOff x="6572250" y="323850"/>
            <a:chExt cx="247650" cy="390525"/>
          </a:xfrm>
        </xdr:grpSpPr>
        <xdr:sp macro="" textlink="">
          <xdr:nvSpPr>
            <xdr:cNvPr id="468" name="テキスト ボックス 467">
              <a:extLst>
                <a:ext uri="{FF2B5EF4-FFF2-40B4-BE49-F238E27FC236}">
                  <a16:creationId xmlns:a16="http://schemas.microsoft.com/office/drawing/2014/main" id="{00000000-0008-0000-0200-0000D4010000}"/>
                </a:ext>
              </a:extLst>
            </xdr:cNvPr>
            <xdr:cNvSpPr txBox="1"/>
          </xdr:nvSpPr>
          <xdr:spPr>
            <a:xfrm rot="5400000">
              <a:off x="6637496" y="261031"/>
              <a:ext cx="117158"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469" name="テキスト ボックス 468">
              <a:extLst>
                <a:ext uri="{FF2B5EF4-FFF2-40B4-BE49-F238E27FC236}">
                  <a16:creationId xmlns:a16="http://schemas.microsoft.com/office/drawing/2014/main" id="{00000000-0008-0000-0200-0000D5010000}"/>
                </a:ext>
              </a:extLst>
            </xdr:cNvPr>
            <xdr:cNvSpPr txBox="1"/>
          </xdr:nvSpPr>
          <xdr:spPr>
            <a:xfrm rot="16200000">
              <a:off x="6637496" y="534399"/>
              <a:ext cx="117158"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3323" name="グループ化 13">
            <a:extLst>
              <a:ext uri="{FF2B5EF4-FFF2-40B4-BE49-F238E27FC236}">
                <a16:creationId xmlns:a16="http://schemas.microsoft.com/office/drawing/2014/main" id="{00000000-0008-0000-0200-00003BA90000}"/>
              </a:ext>
            </a:extLst>
          </xdr:cNvPr>
          <xdr:cNvGrpSpPr>
            <a:grpSpLocks/>
          </xdr:cNvGrpSpPr>
        </xdr:nvGrpSpPr>
        <xdr:grpSpPr bwMode="auto">
          <a:xfrm>
            <a:off x="5200650" y="457200"/>
            <a:ext cx="495300" cy="342900"/>
            <a:chOff x="5638800" y="295275"/>
            <a:chExt cx="495300" cy="342900"/>
          </a:xfrm>
        </xdr:grpSpPr>
        <xdr:sp macro="" textlink="">
          <xdr:nvSpPr>
            <xdr:cNvPr id="466" name="テキスト ボックス 465">
              <a:extLst>
                <a:ext uri="{FF2B5EF4-FFF2-40B4-BE49-F238E27FC236}">
                  <a16:creationId xmlns:a16="http://schemas.microsoft.com/office/drawing/2014/main" id="{00000000-0008-0000-0200-0000D2010000}"/>
                </a:ext>
              </a:extLst>
            </xdr:cNvPr>
            <xdr:cNvSpPr txBox="1"/>
          </xdr:nvSpPr>
          <xdr:spPr>
            <a:xfrm flipH="1">
              <a:off x="5638800" y="296466"/>
              <a:ext cx="495300" cy="2245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467" name="テキスト ボックス 466">
              <a:extLst>
                <a:ext uri="{FF2B5EF4-FFF2-40B4-BE49-F238E27FC236}">
                  <a16:creationId xmlns:a16="http://schemas.microsoft.com/office/drawing/2014/main" id="{00000000-0008-0000-0200-0000D3010000}"/>
                </a:ext>
              </a:extLst>
            </xdr:cNvPr>
            <xdr:cNvSpPr txBox="1"/>
          </xdr:nvSpPr>
          <xdr:spPr>
            <a:xfrm>
              <a:off x="5638800" y="413623"/>
              <a:ext cx="495300" cy="2245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８</a:t>
              </a:r>
            </a:p>
          </xdr:txBody>
        </xdr:sp>
      </xdr:grpSp>
    </xdr:grpSp>
    <xdr:clientData/>
  </xdr:twoCellAnchor>
  <xdr:twoCellAnchor>
    <xdr:from>
      <xdr:col>27</xdr:col>
      <xdr:colOff>47625</xdr:colOff>
      <xdr:row>187</xdr:row>
      <xdr:rowOff>92652</xdr:rowOff>
    </xdr:from>
    <xdr:to>
      <xdr:col>32</xdr:col>
      <xdr:colOff>47625</xdr:colOff>
      <xdr:row>189</xdr:row>
      <xdr:rowOff>305320</xdr:rowOff>
    </xdr:to>
    <xdr:grpSp>
      <xdr:nvGrpSpPr>
        <xdr:cNvPr id="43275" name="グループ化 469">
          <a:extLst>
            <a:ext uri="{FF2B5EF4-FFF2-40B4-BE49-F238E27FC236}">
              <a16:creationId xmlns:a16="http://schemas.microsoft.com/office/drawing/2014/main" id="{00000000-0008-0000-0200-00000BA90000}"/>
            </a:ext>
          </a:extLst>
        </xdr:cNvPr>
        <xdr:cNvGrpSpPr>
          <a:grpSpLocks/>
        </xdr:cNvGrpSpPr>
      </xdr:nvGrpSpPr>
      <xdr:grpSpPr bwMode="auto">
        <a:xfrm>
          <a:off x="2276475" y="22628802"/>
          <a:ext cx="412750" cy="390468"/>
          <a:chOff x="5200650" y="409575"/>
          <a:chExt cx="495313" cy="390525"/>
        </a:xfrm>
      </xdr:grpSpPr>
      <xdr:grpSp>
        <xdr:nvGrpSpPr>
          <xdr:cNvPr id="43316" name="グループ化 12">
            <a:extLst>
              <a:ext uri="{FF2B5EF4-FFF2-40B4-BE49-F238E27FC236}">
                <a16:creationId xmlns:a16="http://schemas.microsoft.com/office/drawing/2014/main" id="{00000000-0008-0000-0200-000034A90000}"/>
              </a:ext>
            </a:extLst>
          </xdr:cNvPr>
          <xdr:cNvGrpSpPr>
            <a:grpSpLocks/>
          </xdr:cNvGrpSpPr>
        </xdr:nvGrpSpPr>
        <xdr:grpSpPr bwMode="auto">
          <a:xfrm>
            <a:off x="5324475" y="409575"/>
            <a:ext cx="247650" cy="390525"/>
            <a:chOff x="6572250" y="323850"/>
            <a:chExt cx="247650" cy="390525"/>
          </a:xfrm>
        </xdr:grpSpPr>
        <xdr:sp macro="" textlink="">
          <xdr:nvSpPr>
            <xdr:cNvPr id="475" name="テキスト ボックス 474">
              <a:extLst>
                <a:ext uri="{FF2B5EF4-FFF2-40B4-BE49-F238E27FC236}">
                  <a16:creationId xmlns:a16="http://schemas.microsoft.com/office/drawing/2014/main" id="{00000000-0008-0000-0200-0000DB010000}"/>
                </a:ext>
              </a:extLst>
            </xdr:cNvPr>
            <xdr:cNvSpPr txBox="1"/>
          </xdr:nvSpPr>
          <xdr:spPr>
            <a:xfrm rot="5400000">
              <a:off x="6633979" y="257171"/>
              <a:ext cx="114300" cy="2476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476" name="テキスト ボックス 475">
              <a:extLst>
                <a:ext uri="{FF2B5EF4-FFF2-40B4-BE49-F238E27FC236}">
                  <a16:creationId xmlns:a16="http://schemas.microsoft.com/office/drawing/2014/main" id="{00000000-0008-0000-0200-0000DC010000}"/>
                </a:ext>
              </a:extLst>
            </xdr:cNvPr>
            <xdr:cNvSpPr txBox="1"/>
          </xdr:nvSpPr>
          <xdr:spPr>
            <a:xfrm rot="16200000">
              <a:off x="6633979" y="533396"/>
              <a:ext cx="114300" cy="2476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3317" name="グループ化 13">
            <a:extLst>
              <a:ext uri="{FF2B5EF4-FFF2-40B4-BE49-F238E27FC236}">
                <a16:creationId xmlns:a16="http://schemas.microsoft.com/office/drawing/2014/main" id="{00000000-0008-0000-0200-000035A90000}"/>
              </a:ext>
            </a:extLst>
          </xdr:cNvPr>
          <xdr:cNvGrpSpPr>
            <a:grpSpLocks/>
          </xdr:cNvGrpSpPr>
        </xdr:nvGrpSpPr>
        <xdr:grpSpPr bwMode="auto">
          <a:xfrm>
            <a:off x="5200650" y="457200"/>
            <a:ext cx="495313" cy="342900"/>
            <a:chOff x="5638800" y="295275"/>
            <a:chExt cx="495313" cy="342900"/>
          </a:xfrm>
        </xdr:grpSpPr>
        <xdr:sp macro="" textlink="">
          <xdr:nvSpPr>
            <xdr:cNvPr id="473" name="テキスト ボックス 472">
              <a:extLst>
                <a:ext uri="{FF2B5EF4-FFF2-40B4-BE49-F238E27FC236}">
                  <a16:creationId xmlns:a16="http://schemas.microsoft.com/office/drawing/2014/main" id="{00000000-0008-0000-0200-0000D9010000}"/>
                </a:ext>
              </a:extLst>
            </xdr:cNvPr>
            <xdr:cNvSpPr txBox="1"/>
          </xdr:nvSpPr>
          <xdr:spPr>
            <a:xfrm flipH="1">
              <a:off x="5638800" y="295275"/>
              <a:ext cx="495313"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474" name="テキスト ボックス 473">
              <a:extLst>
                <a:ext uri="{FF2B5EF4-FFF2-40B4-BE49-F238E27FC236}">
                  <a16:creationId xmlns:a16="http://schemas.microsoft.com/office/drawing/2014/main" id="{00000000-0008-0000-0200-0000DA010000}"/>
                </a:ext>
              </a:extLst>
            </xdr:cNvPr>
            <xdr:cNvSpPr txBox="1"/>
          </xdr:nvSpPr>
          <xdr:spPr>
            <a:xfrm>
              <a:off x="5638800" y="409575"/>
              <a:ext cx="495313"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５</a:t>
              </a:r>
            </a:p>
          </xdr:txBody>
        </xdr:sp>
      </xdr:grpSp>
    </xdr:grpSp>
    <xdr:clientData/>
  </xdr:twoCellAnchor>
  <xdr:twoCellAnchor>
    <xdr:from>
      <xdr:col>108</xdr:col>
      <xdr:colOff>47625</xdr:colOff>
      <xdr:row>182</xdr:row>
      <xdr:rowOff>171450</xdr:rowOff>
    </xdr:from>
    <xdr:to>
      <xdr:col>113</xdr:col>
      <xdr:colOff>66675</xdr:colOff>
      <xdr:row>184</xdr:row>
      <xdr:rowOff>169892</xdr:rowOff>
    </xdr:to>
    <xdr:grpSp>
      <xdr:nvGrpSpPr>
        <xdr:cNvPr id="43276" name="グループ化 479">
          <a:extLst>
            <a:ext uri="{FF2B5EF4-FFF2-40B4-BE49-F238E27FC236}">
              <a16:creationId xmlns:a16="http://schemas.microsoft.com/office/drawing/2014/main" id="{00000000-0008-0000-0200-00000CA90000}"/>
            </a:ext>
          </a:extLst>
        </xdr:cNvPr>
        <xdr:cNvGrpSpPr>
          <a:grpSpLocks/>
        </xdr:cNvGrpSpPr>
      </xdr:nvGrpSpPr>
      <xdr:grpSpPr bwMode="auto">
        <a:xfrm>
          <a:off x="8963025" y="21964650"/>
          <a:ext cx="431800" cy="373092"/>
          <a:chOff x="5200650" y="409575"/>
          <a:chExt cx="495300" cy="390525"/>
        </a:xfrm>
      </xdr:grpSpPr>
      <xdr:grpSp>
        <xdr:nvGrpSpPr>
          <xdr:cNvPr id="43310" name="グループ化 12">
            <a:extLst>
              <a:ext uri="{FF2B5EF4-FFF2-40B4-BE49-F238E27FC236}">
                <a16:creationId xmlns:a16="http://schemas.microsoft.com/office/drawing/2014/main" id="{00000000-0008-0000-0200-00002EA90000}"/>
              </a:ext>
            </a:extLst>
          </xdr:cNvPr>
          <xdr:cNvGrpSpPr>
            <a:grpSpLocks/>
          </xdr:cNvGrpSpPr>
        </xdr:nvGrpSpPr>
        <xdr:grpSpPr bwMode="auto">
          <a:xfrm>
            <a:off x="5324475" y="409575"/>
            <a:ext cx="247650" cy="390525"/>
            <a:chOff x="6572250" y="323850"/>
            <a:chExt cx="247650" cy="390525"/>
          </a:xfrm>
        </xdr:grpSpPr>
        <xdr:sp macro="" textlink="">
          <xdr:nvSpPr>
            <xdr:cNvPr id="485" name="テキスト ボックス 484">
              <a:extLst>
                <a:ext uri="{FF2B5EF4-FFF2-40B4-BE49-F238E27FC236}">
                  <a16:creationId xmlns:a16="http://schemas.microsoft.com/office/drawing/2014/main" id="{00000000-0008-0000-0200-0000E5010000}"/>
                </a:ext>
              </a:extLst>
            </xdr:cNvPr>
            <xdr:cNvSpPr txBox="1"/>
          </xdr:nvSpPr>
          <xdr:spPr>
            <a:xfrm rot="5400000">
              <a:off x="6637496" y="258604"/>
              <a:ext cx="117158"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486" name="テキスト ボックス 485">
              <a:extLst>
                <a:ext uri="{FF2B5EF4-FFF2-40B4-BE49-F238E27FC236}">
                  <a16:creationId xmlns:a16="http://schemas.microsoft.com/office/drawing/2014/main" id="{00000000-0008-0000-0200-0000E6010000}"/>
                </a:ext>
              </a:extLst>
            </xdr:cNvPr>
            <xdr:cNvSpPr txBox="1"/>
          </xdr:nvSpPr>
          <xdr:spPr>
            <a:xfrm rot="16200000">
              <a:off x="6637496" y="531971"/>
              <a:ext cx="117158"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3311" name="グループ化 13">
            <a:extLst>
              <a:ext uri="{FF2B5EF4-FFF2-40B4-BE49-F238E27FC236}">
                <a16:creationId xmlns:a16="http://schemas.microsoft.com/office/drawing/2014/main" id="{00000000-0008-0000-0200-00002FA90000}"/>
              </a:ext>
            </a:extLst>
          </xdr:cNvPr>
          <xdr:cNvGrpSpPr>
            <a:grpSpLocks/>
          </xdr:cNvGrpSpPr>
        </xdr:nvGrpSpPr>
        <xdr:grpSpPr bwMode="auto">
          <a:xfrm>
            <a:off x="5200650" y="457200"/>
            <a:ext cx="495300" cy="342900"/>
            <a:chOff x="5638800" y="295275"/>
            <a:chExt cx="495300" cy="342900"/>
          </a:xfrm>
        </xdr:grpSpPr>
        <xdr:sp macro="" textlink="">
          <xdr:nvSpPr>
            <xdr:cNvPr id="483" name="テキスト ボックス 482">
              <a:extLst>
                <a:ext uri="{FF2B5EF4-FFF2-40B4-BE49-F238E27FC236}">
                  <a16:creationId xmlns:a16="http://schemas.microsoft.com/office/drawing/2014/main" id="{00000000-0008-0000-0200-0000E3010000}"/>
                </a:ext>
              </a:extLst>
            </xdr:cNvPr>
            <xdr:cNvSpPr txBox="1"/>
          </xdr:nvSpPr>
          <xdr:spPr>
            <a:xfrm flipH="1">
              <a:off x="5638800" y="296466"/>
              <a:ext cx="495300" cy="2245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484" name="テキスト ボックス 483">
              <a:extLst>
                <a:ext uri="{FF2B5EF4-FFF2-40B4-BE49-F238E27FC236}">
                  <a16:creationId xmlns:a16="http://schemas.microsoft.com/office/drawing/2014/main" id="{00000000-0008-0000-0200-0000E4010000}"/>
                </a:ext>
              </a:extLst>
            </xdr:cNvPr>
            <xdr:cNvSpPr txBox="1"/>
          </xdr:nvSpPr>
          <xdr:spPr>
            <a:xfrm>
              <a:off x="5638800" y="413623"/>
              <a:ext cx="495300" cy="2245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10</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108</xdr:col>
      <xdr:colOff>57150</xdr:colOff>
      <xdr:row>187</xdr:row>
      <xdr:rowOff>85849</xdr:rowOff>
    </xdr:from>
    <xdr:to>
      <xdr:col>113</xdr:col>
      <xdr:colOff>76200</xdr:colOff>
      <xdr:row>189</xdr:row>
      <xdr:rowOff>286270</xdr:rowOff>
    </xdr:to>
    <xdr:grpSp>
      <xdr:nvGrpSpPr>
        <xdr:cNvPr id="43277" name="グループ化 486">
          <a:extLst>
            <a:ext uri="{FF2B5EF4-FFF2-40B4-BE49-F238E27FC236}">
              <a16:creationId xmlns:a16="http://schemas.microsoft.com/office/drawing/2014/main" id="{00000000-0008-0000-0200-00000DA90000}"/>
            </a:ext>
          </a:extLst>
        </xdr:cNvPr>
        <xdr:cNvGrpSpPr>
          <a:grpSpLocks/>
        </xdr:cNvGrpSpPr>
      </xdr:nvGrpSpPr>
      <xdr:grpSpPr bwMode="auto">
        <a:xfrm>
          <a:off x="8972550" y="22621999"/>
          <a:ext cx="431800" cy="378221"/>
          <a:chOff x="5200650" y="409575"/>
          <a:chExt cx="495300" cy="390525"/>
        </a:xfrm>
      </xdr:grpSpPr>
      <xdr:grpSp>
        <xdr:nvGrpSpPr>
          <xdr:cNvPr id="43304" name="グループ化 12">
            <a:extLst>
              <a:ext uri="{FF2B5EF4-FFF2-40B4-BE49-F238E27FC236}">
                <a16:creationId xmlns:a16="http://schemas.microsoft.com/office/drawing/2014/main" id="{00000000-0008-0000-0200-000028A90000}"/>
              </a:ext>
            </a:extLst>
          </xdr:cNvPr>
          <xdr:cNvGrpSpPr>
            <a:grpSpLocks/>
          </xdr:cNvGrpSpPr>
        </xdr:nvGrpSpPr>
        <xdr:grpSpPr bwMode="auto">
          <a:xfrm>
            <a:off x="5324475" y="409575"/>
            <a:ext cx="247650" cy="390525"/>
            <a:chOff x="6572250" y="323850"/>
            <a:chExt cx="247650" cy="390525"/>
          </a:xfrm>
        </xdr:grpSpPr>
        <xdr:sp macro="" textlink="">
          <xdr:nvSpPr>
            <xdr:cNvPr id="492" name="テキスト ボックス 491">
              <a:extLst>
                <a:ext uri="{FF2B5EF4-FFF2-40B4-BE49-F238E27FC236}">
                  <a16:creationId xmlns:a16="http://schemas.microsoft.com/office/drawing/2014/main" id="{00000000-0008-0000-0200-0000EC010000}"/>
                </a:ext>
              </a:extLst>
            </xdr:cNvPr>
            <xdr:cNvSpPr txBox="1"/>
          </xdr:nvSpPr>
          <xdr:spPr>
            <a:xfrm rot="5400000">
              <a:off x="6637496" y="258604"/>
              <a:ext cx="117158"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493" name="テキスト ボックス 492">
              <a:extLst>
                <a:ext uri="{FF2B5EF4-FFF2-40B4-BE49-F238E27FC236}">
                  <a16:creationId xmlns:a16="http://schemas.microsoft.com/office/drawing/2014/main" id="{00000000-0008-0000-0200-0000ED010000}"/>
                </a:ext>
              </a:extLst>
            </xdr:cNvPr>
            <xdr:cNvSpPr txBox="1"/>
          </xdr:nvSpPr>
          <xdr:spPr>
            <a:xfrm rot="16200000">
              <a:off x="6637496" y="531971"/>
              <a:ext cx="117158"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3305" name="グループ化 13">
            <a:extLst>
              <a:ext uri="{FF2B5EF4-FFF2-40B4-BE49-F238E27FC236}">
                <a16:creationId xmlns:a16="http://schemas.microsoft.com/office/drawing/2014/main" id="{00000000-0008-0000-0200-000029A90000}"/>
              </a:ext>
            </a:extLst>
          </xdr:cNvPr>
          <xdr:cNvGrpSpPr>
            <a:grpSpLocks/>
          </xdr:cNvGrpSpPr>
        </xdr:nvGrpSpPr>
        <xdr:grpSpPr bwMode="auto">
          <a:xfrm>
            <a:off x="5200650" y="457200"/>
            <a:ext cx="495300" cy="342900"/>
            <a:chOff x="5638800" y="295275"/>
            <a:chExt cx="495300" cy="342900"/>
          </a:xfrm>
        </xdr:grpSpPr>
        <xdr:sp macro="" textlink="">
          <xdr:nvSpPr>
            <xdr:cNvPr id="490" name="テキスト ボックス 489">
              <a:extLst>
                <a:ext uri="{FF2B5EF4-FFF2-40B4-BE49-F238E27FC236}">
                  <a16:creationId xmlns:a16="http://schemas.microsoft.com/office/drawing/2014/main" id="{00000000-0008-0000-0200-0000EA010000}"/>
                </a:ext>
              </a:extLst>
            </xdr:cNvPr>
            <xdr:cNvSpPr txBox="1"/>
          </xdr:nvSpPr>
          <xdr:spPr>
            <a:xfrm flipH="1">
              <a:off x="5638800" y="296466"/>
              <a:ext cx="495300" cy="2245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491" name="テキスト ボックス 490">
              <a:extLst>
                <a:ext uri="{FF2B5EF4-FFF2-40B4-BE49-F238E27FC236}">
                  <a16:creationId xmlns:a16="http://schemas.microsoft.com/office/drawing/2014/main" id="{00000000-0008-0000-0200-0000EB010000}"/>
                </a:ext>
              </a:extLst>
            </xdr:cNvPr>
            <xdr:cNvSpPr txBox="1"/>
          </xdr:nvSpPr>
          <xdr:spPr>
            <a:xfrm>
              <a:off x="5638800" y="413623"/>
              <a:ext cx="495300" cy="2245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11</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108</xdr:col>
      <xdr:colOff>57150</xdr:colOff>
      <xdr:row>191</xdr:row>
      <xdr:rowOff>102178</xdr:rowOff>
    </xdr:from>
    <xdr:to>
      <xdr:col>113</xdr:col>
      <xdr:colOff>76200</xdr:colOff>
      <xdr:row>193</xdr:row>
      <xdr:rowOff>286269</xdr:rowOff>
    </xdr:to>
    <xdr:grpSp>
      <xdr:nvGrpSpPr>
        <xdr:cNvPr id="43278" name="グループ化 493">
          <a:extLst>
            <a:ext uri="{FF2B5EF4-FFF2-40B4-BE49-F238E27FC236}">
              <a16:creationId xmlns:a16="http://schemas.microsoft.com/office/drawing/2014/main" id="{00000000-0008-0000-0200-00000EA90000}"/>
            </a:ext>
          </a:extLst>
        </xdr:cNvPr>
        <xdr:cNvGrpSpPr>
          <a:grpSpLocks/>
        </xdr:cNvGrpSpPr>
      </xdr:nvGrpSpPr>
      <xdr:grpSpPr bwMode="auto">
        <a:xfrm>
          <a:off x="8972550" y="23235228"/>
          <a:ext cx="431800" cy="399991"/>
          <a:chOff x="5200650" y="409575"/>
          <a:chExt cx="495300" cy="390525"/>
        </a:xfrm>
      </xdr:grpSpPr>
      <xdr:grpSp>
        <xdr:nvGrpSpPr>
          <xdr:cNvPr id="43298" name="グループ化 12">
            <a:extLst>
              <a:ext uri="{FF2B5EF4-FFF2-40B4-BE49-F238E27FC236}">
                <a16:creationId xmlns:a16="http://schemas.microsoft.com/office/drawing/2014/main" id="{00000000-0008-0000-0200-000022A90000}"/>
              </a:ext>
            </a:extLst>
          </xdr:cNvPr>
          <xdr:cNvGrpSpPr>
            <a:grpSpLocks/>
          </xdr:cNvGrpSpPr>
        </xdr:nvGrpSpPr>
        <xdr:grpSpPr bwMode="auto">
          <a:xfrm>
            <a:off x="5324475" y="409575"/>
            <a:ext cx="247650" cy="390525"/>
            <a:chOff x="6572250" y="323850"/>
            <a:chExt cx="247650" cy="390525"/>
          </a:xfrm>
        </xdr:grpSpPr>
        <xdr:sp macro="" textlink="">
          <xdr:nvSpPr>
            <xdr:cNvPr id="499" name="テキスト ボックス 498">
              <a:extLst>
                <a:ext uri="{FF2B5EF4-FFF2-40B4-BE49-F238E27FC236}">
                  <a16:creationId xmlns:a16="http://schemas.microsoft.com/office/drawing/2014/main" id="{00000000-0008-0000-0200-0000F3010000}"/>
                </a:ext>
              </a:extLst>
            </xdr:cNvPr>
            <xdr:cNvSpPr txBox="1"/>
          </xdr:nvSpPr>
          <xdr:spPr>
            <a:xfrm rot="5400000">
              <a:off x="6638925" y="257175"/>
              <a:ext cx="11430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500" name="テキスト ボックス 499">
              <a:extLst>
                <a:ext uri="{FF2B5EF4-FFF2-40B4-BE49-F238E27FC236}">
                  <a16:creationId xmlns:a16="http://schemas.microsoft.com/office/drawing/2014/main" id="{00000000-0008-0000-0200-0000F4010000}"/>
                </a:ext>
              </a:extLst>
            </xdr:cNvPr>
            <xdr:cNvSpPr txBox="1"/>
          </xdr:nvSpPr>
          <xdr:spPr>
            <a:xfrm rot="16200000">
              <a:off x="6638925" y="533400"/>
              <a:ext cx="11430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3299" name="グループ化 13">
            <a:extLst>
              <a:ext uri="{FF2B5EF4-FFF2-40B4-BE49-F238E27FC236}">
                <a16:creationId xmlns:a16="http://schemas.microsoft.com/office/drawing/2014/main" id="{00000000-0008-0000-0200-000023A90000}"/>
              </a:ext>
            </a:extLst>
          </xdr:cNvPr>
          <xdr:cNvGrpSpPr>
            <a:grpSpLocks/>
          </xdr:cNvGrpSpPr>
        </xdr:nvGrpSpPr>
        <xdr:grpSpPr bwMode="auto">
          <a:xfrm>
            <a:off x="5200650" y="457200"/>
            <a:ext cx="495300" cy="342900"/>
            <a:chOff x="5638800" y="295275"/>
            <a:chExt cx="495300" cy="342900"/>
          </a:xfrm>
        </xdr:grpSpPr>
        <xdr:sp macro="" textlink="">
          <xdr:nvSpPr>
            <xdr:cNvPr id="497" name="テキスト ボックス 496">
              <a:extLst>
                <a:ext uri="{FF2B5EF4-FFF2-40B4-BE49-F238E27FC236}">
                  <a16:creationId xmlns:a16="http://schemas.microsoft.com/office/drawing/2014/main" id="{00000000-0008-0000-0200-0000F1010000}"/>
                </a:ext>
              </a:extLst>
            </xdr:cNvPr>
            <xdr:cNvSpPr txBox="1"/>
          </xdr:nvSpPr>
          <xdr:spPr>
            <a:xfrm flipH="1">
              <a:off x="5638800" y="295275"/>
              <a:ext cx="4953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498" name="テキスト ボックス 497">
              <a:extLst>
                <a:ext uri="{FF2B5EF4-FFF2-40B4-BE49-F238E27FC236}">
                  <a16:creationId xmlns:a16="http://schemas.microsoft.com/office/drawing/2014/main" id="{00000000-0008-0000-0200-0000F2010000}"/>
                </a:ext>
              </a:extLst>
            </xdr:cNvPr>
            <xdr:cNvSpPr txBox="1"/>
          </xdr:nvSpPr>
          <xdr:spPr>
            <a:xfrm>
              <a:off x="5638800" y="409575"/>
              <a:ext cx="4953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12</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23</xdr:col>
      <xdr:colOff>0</xdr:colOff>
      <xdr:row>144</xdr:row>
      <xdr:rowOff>66675</xdr:rowOff>
    </xdr:from>
    <xdr:to>
      <xdr:col>42</xdr:col>
      <xdr:colOff>76200</xdr:colOff>
      <xdr:row>148</xdr:row>
      <xdr:rowOff>7620</xdr:rowOff>
    </xdr:to>
    <xdr:grpSp>
      <xdr:nvGrpSpPr>
        <xdr:cNvPr id="43279" name="グループ化 505">
          <a:extLst>
            <a:ext uri="{FF2B5EF4-FFF2-40B4-BE49-F238E27FC236}">
              <a16:creationId xmlns:a16="http://schemas.microsoft.com/office/drawing/2014/main" id="{00000000-0008-0000-0200-00000FA90000}"/>
            </a:ext>
          </a:extLst>
        </xdr:cNvPr>
        <xdr:cNvGrpSpPr>
          <a:grpSpLocks/>
        </xdr:cNvGrpSpPr>
      </xdr:nvGrpSpPr>
      <xdr:grpSpPr bwMode="auto">
        <a:xfrm>
          <a:off x="1898650" y="17795875"/>
          <a:ext cx="1644650" cy="360045"/>
          <a:chOff x="8370795" y="14119412"/>
          <a:chExt cx="1994646" cy="504265"/>
        </a:xfrm>
      </xdr:grpSpPr>
      <xdr:sp macro="" textlink="">
        <xdr:nvSpPr>
          <xdr:cNvPr id="503" name="テキスト ボックス 502">
            <a:extLst>
              <a:ext uri="{FF2B5EF4-FFF2-40B4-BE49-F238E27FC236}">
                <a16:creationId xmlns:a16="http://schemas.microsoft.com/office/drawing/2014/main" id="{00000000-0008-0000-0200-0000F7010000}"/>
              </a:ext>
            </a:extLst>
          </xdr:cNvPr>
          <xdr:cNvSpPr txBox="1"/>
        </xdr:nvSpPr>
        <xdr:spPr>
          <a:xfrm>
            <a:off x="8370795" y="14119412"/>
            <a:ext cx="1994646" cy="5042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kumimoji="1" lang="en-US" altLang="ja-JP" sz="800">
                <a:solidFill>
                  <a:sysClr val="windowText" lastClr="000000"/>
                </a:solidFill>
                <a:latin typeface="ＭＳ Ｐ明朝" pitchFamily="18" charset="-128"/>
                <a:ea typeface="ＭＳ Ｐ明朝" pitchFamily="18" charset="-128"/>
              </a:rPr>
              <a:t>(</a:t>
            </a:r>
            <a:r>
              <a:rPr kumimoji="1" lang="ja-JP" altLang="en-US" sz="800">
                <a:solidFill>
                  <a:sysClr val="windowText" lastClr="000000"/>
                </a:solidFill>
                <a:latin typeface="ＭＳ Ｐ明朝" pitchFamily="18" charset="-128"/>
                <a:ea typeface="ＭＳ Ｐ明朝" pitchFamily="18" charset="-128"/>
              </a:rPr>
              <a:t>ｦ</a:t>
            </a:r>
            <a:r>
              <a:rPr kumimoji="1" lang="en-US" altLang="ja-JP" sz="800">
                <a:solidFill>
                  <a:sysClr val="windowText" lastClr="000000"/>
                </a:solidFill>
                <a:latin typeface="ＭＳ Ｐ明朝" pitchFamily="18" charset="-128"/>
                <a:ea typeface="ＭＳ Ｐ明朝" pitchFamily="18" charset="-128"/>
              </a:rPr>
              <a:t>)</a:t>
            </a:r>
            <a:r>
              <a:rPr kumimoji="1" lang="ja-JP" altLang="en-US" sz="800">
                <a:solidFill>
                  <a:sysClr val="windowText" lastClr="000000"/>
                </a:solidFill>
                <a:latin typeface="ＭＳ Ｐ明朝" pitchFamily="18" charset="-128"/>
                <a:ea typeface="ＭＳ Ｐ明朝" pitchFamily="18" charset="-128"/>
              </a:rPr>
              <a:t>労働保険料充当額</a:t>
            </a:r>
            <a:r>
              <a:rPr kumimoji="1" lang="en-US" altLang="ja-JP" sz="800">
                <a:solidFill>
                  <a:sysClr val="windowText" lastClr="000000"/>
                </a:solidFill>
                <a:latin typeface="ＭＳ Ｐ明朝" pitchFamily="18" charset="-128"/>
                <a:ea typeface="ＭＳ Ｐ明朝" pitchFamily="18" charset="-128"/>
              </a:rPr>
              <a:t>(⑳</a:t>
            </a:r>
            <a:r>
              <a:rPr kumimoji="1" lang="ja-JP" altLang="en-US" sz="800">
                <a:solidFill>
                  <a:sysClr val="windowText" lastClr="000000"/>
                </a:solidFill>
                <a:latin typeface="ＭＳ Ｐ明朝" pitchFamily="18" charset="-128"/>
                <a:ea typeface="ＭＳ Ｐ明朝" pitchFamily="18" charset="-128"/>
              </a:rPr>
              <a:t>の</a:t>
            </a:r>
            <a:r>
              <a:rPr kumimoji="1" lang="en-US" altLang="ja-JP" sz="800">
                <a:solidFill>
                  <a:sysClr val="windowText" lastClr="000000"/>
                </a:solidFill>
                <a:latin typeface="ＭＳ Ｐ明朝" pitchFamily="18" charset="-128"/>
                <a:ea typeface="ＭＳ Ｐ明朝" pitchFamily="18" charset="-128"/>
              </a:rPr>
              <a:t>(</a:t>
            </a:r>
            <a:r>
              <a:rPr kumimoji="1" lang="ja-JP" altLang="en-US" sz="800">
                <a:solidFill>
                  <a:sysClr val="windowText" lastClr="000000"/>
                </a:solidFill>
                <a:latin typeface="ＭＳ Ｐ明朝" pitchFamily="18" charset="-128"/>
                <a:ea typeface="ＭＳ Ｐ明朝" pitchFamily="18" charset="-128"/>
              </a:rPr>
              <a:t>ｲ</a:t>
            </a:r>
            <a:r>
              <a:rPr kumimoji="1" lang="en-US" altLang="ja-JP" sz="800">
                <a:solidFill>
                  <a:sysClr val="windowText" lastClr="000000"/>
                </a:solidFill>
                <a:latin typeface="ＭＳ Ｐ明朝" pitchFamily="18" charset="-128"/>
                <a:ea typeface="ＭＳ Ｐ明朝" pitchFamily="18" charset="-128"/>
              </a:rPr>
              <a:t>)-</a:t>
            </a:r>
          </a:p>
          <a:p>
            <a:pPr algn="l"/>
            <a:r>
              <a:rPr kumimoji="1" lang="en-US" altLang="ja-JP" sz="800">
                <a:solidFill>
                  <a:sysClr val="windowText" lastClr="000000"/>
                </a:solidFill>
                <a:latin typeface="ＭＳ Ｐ明朝" pitchFamily="18" charset="-128"/>
                <a:ea typeface="ＭＳ Ｐ明朝" pitchFamily="18" charset="-128"/>
              </a:rPr>
              <a:t> 22</a:t>
            </a:r>
            <a:r>
              <a:rPr kumimoji="1" lang="ja-JP" altLang="en-US" sz="800">
                <a:solidFill>
                  <a:sysClr val="windowText" lastClr="000000"/>
                </a:solidFill>
                <a:latin typeface="ＭＳ Ｐ明朝" pitchFamily="18" charset="-128"/>
                <a:ea typeface="ＭＳ Ｐ明朝" pitchFamily="18" charset="-128"/>
              </a:rPr>
              <a:t>の</a:t>
            </a:r>
            <a:r>
              <a:rPr kumimoji="1" lang="en-US" altLang="ja-JP" sz="800">
                <a:solidFill>
                  <a:sysClr val="windowText" lastClr="000000"/>
                </a:solidFill>
                <a:latin typeface="ＭＳ Ｐ明朝" pitchFamily="18" charset="-128"/>
                <a:ea typeface="ＭＳ Ｐ明朝" pitchFamily="18" charset="-128"/>
              </a:rPr>
              <a:t>(</a:t>
            </a:r>
            <a:r>
              <a:rPr kumimoji="1" lang="ja-JP" altLang="en-US" sz="800">
                <a:solidFill>
                  <a:sysClr val="windowText" lastClr="000000"/>
                </a:solidFill>
                <a:latin typeface="ＭＳ Ｐ明朝" pitchFamily="18" charset="-128"/>
                <a:ea typeface="ＭＳ Ｐ明朝" pitchFamily="18" charset="-128"/>
              </a:rPr>
              <a:t>ﾛ</a:t>
            </a:r>
            <a:r>
              <a:rPr kumimoji="1" lang="en-US" altLang="ja-JP" sz="800">
                <a:solidFill>
                  <a:sysClr val="windowText" lastClr="000000"/>
                </a:solidFill>
                <a:latin typeface="ＭＳ Ｐ明朝" pitchFamily="18" charset="-128"/>
                <a:ea typeface="ＭＳ Ｐ明朝" pitchFamily="18" charset="-128"/>
              </a:rPr>
              <a:t>)-22</a:t>
            </a:r>
            <a:r>
              <a:rPr kumimoji="1" lang="ja-JP" altLang="en-US" sz="800">
                <a:solidFill>
                  <a:sysClr val="windowText" lastClr="000000"/>
                </a:solidFill>
                <a:latin typeface="ＭＳ Ｐ明朝" pitchFamily="18" charset="-128"/>
                <a:ea typeface="ＭＳ Ｐ明朝" pitchFamily="18" charset="-128"/>
              </a:rPr>
              <a:t>の</a:t>
            </a:r>
            <a:r>
              <a:rPr kumimoji="1" lang="en-US" altLang="ja-JP" sz="800">
                <a:solidFill>
                  <a:sysClr val="windowText" lastClr="000000"/>
                </a:solidFill>
                <a:latin typeface="ＭＳ Ｐ明朝" pitchFamily="18" charset="-128"/>
                <a:ea typeface="ＭＳ Ｐ明朝" pitchFamily="18" charset="-128"/>
              </a:rPr>
              <a:t>(</a:t>
            </a:r>
            <a:r>
              <a:rPr kumimoji="1" lang="ja-JP" altLang="en-US" sz="800">
                <a:solidFill>
                  <a:sysClr val="windowText" lastClr="000000"/>
                </a:solidFill>
                <a:latin typeface="ＭＳ Ｐ明朝" pitchFamily="18" charset="-128"/>
                <a:ea typeface="ＭＳ Ｐ明朝" pitchFamily="18" charset="-128"/>
              </a:rPr>
              <a:t>ﾁ</a:t>
            </a:r>
            <a:r>
              <a:rPr kumimoji="1" lang="en-US" altLang="ja-JP" sz="800">
                <a:solidFill>
                  <a:sysClr val="windowText" lastClr="000000"/>
                </a:solidFill>
                <a:latin typeface="ＭＳ Ｐ明朝" pitchFamily="18" charset="-128"/>
                <a:ea typeface="ＭＳ Ｐ明朝" pitchFamily="18" charset="-128"/>
              </a:rPr>
              <a:t>))</a:t>
            </a:r>
            <a:endParaRPr kumimoji="1" lang="ja-JP" altLang="en-US" sz="800">
              <a:solidFill>
                <a:sysClr val="windowText" lastClr="000000"/>
              </a:solidFill>
              <a:latin typeface="ＭＳ Ｐ明朝" pitchFamily="18" charset="-128"/>
              <a:ea typeface="ＭＳ Ｐ明朝" pitchFamily="18" charset="-128"/>
            </a:endParaRPr>
          </a:p>
        </xdr:txBody>
      </xdr:sp>
      <xdr:sp macro="" textlink="">
        <xdr:nvSpPr>
          <xdr:cNvPr id="43296" name="Oval 301">
            <a:extLst>
              <a:ext uri="{FF2B5EF4-FFF2-40B4-BE49-F238E27FC236}">
                <a16:creationId xmlns:a16="http://schemas.microsoft.com/office/drawing/2014/main" id="{00000000-0008-0000-0200-000020A90000}"/>
              </a:ext>
            </a:extLst>
          </xdr:cNvPr>
          <xdr:cNvSpPr>
            <a:spLocks noChangeArrowheads="1"/>
          </xdr:cNvSpPr>
        </xdr:nvSpPr>
        <xdr:spPr bwMode="auto">
          <a:xfrm>
            <a:off x="8473871" y="14281158"/>
            <a:ext cx="145841" cy="137809"/>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3297" name="Oval 301">
            <a:extLst>
              <a:ext uri="{FF2B5EF4-FFF2-40B4-BE49-F238E27FC236}">
                <a16:creationId xmlns:a16="http://schemas.microsoft.com/office/drawing/2014/main" id="{00000000-0008-0000-0200-000021A90000}"/>
              </a:ext>
            </a:extLst>
          </xdr:cNvPr>
          <xdr:cNvSpPr>
            <a:spLocks noChangeArrowheads="1"/>
          </xdr:cNvSpPr>
        </xdr:nvSpPr>
        <xdr:spPr bwMode="auto">
          <a:xfrm>
            <a:off x="8863819" y="14287879"/>
            <a:ext cx="145841" cy="137809"/>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16</xdr:col>
      <xdr:colOff>62753</xdr:colOff>
      <xdr:row>153</xdr:row>
      <xdr:rowOff>9525</xdr:rowOff>
    </xdr:from>
    <xdr:to>
      <xdr:col>103</xdr:col>
      <xdr:colOff>0</xdr:colOff>
      <xdr:row>163</xdr:row>
      <xdr:rowOff>0</xdr:rowOff>
    </xdr:to>
    <xdr:sp macro="" textlink="">
      <xdr:nvSpPr>
        <xdr:cNvPr id="10459" name="Text Box 219">
          <a:extLst>
            <a:ext uri="{FF2B5EF4-FFF2-40B4-BE49-F238E27FC236}">
              <a16:creationId xmlns:a16="http://schemas.microsoft.com/office/drawing/2014/main" id="{00000000-0008-0000-0200-0000DB280000}"/>
            </a:ext>
          </a:extLst>
        </xdr:cNvPr>
        <xdr:cNvSpPr txBox="1">
          <a:spLocks noChangeArrowheads="1"/>
        </xdr:cNvSpPr>
      </xdr:nvSpPr>
      <xdr:spPr bwMode="auto">
        <a:xfrm>
          <a:off x="1676400" y="18555260"/>
          <a:ext cx="8711453" cy="999005"/>
        </a:xfrm>
        <a:prstGeom prst="rect">
          <a:avLst/>
        </a:prstGeom>
        <a:solidFill>
          <a:srgbClr val="CCFFFF"/>
        </a:solidFill>
        <a:ln w="9525">
          <a:solidFill>
            <a:srgbClr val="000000"/>
          </a:solidFill>
          <a:miter lim="800000"/>
          <a:headEnd/>
          <a:tailEnd/>
        </a:ln>
      </xdr:spPr>
      <xdr:txBody>
        <a:bodyPr vertOverflow="clip" wrap="square" lIns="73152" tIns="32004" rIns="73152" bIns="32004" anchor="ctr" upright="1"/>
        <a:lstStyle/>
        <a:p>
          <a:pPr algn="dist" rtl="0">
            <a:lnSpc>
              <a:spcPts val="3300"/>
            </a:lnSpc>
            <a:defRPr sz="1000"/>
          </a:pPr>
          <a:r>
            <a:rPr lang="ja-JP" altLang="en-US" sz="2800" b="0" i="0" u="none" strike="noStrike" baseline="0">
              <a:solidFill>
                <a:srgbClr val="000000"/>
              </a:solidFill>
              <a:latin typeface="HG丸ｺﾞｼｯｸM-PRO"/>
              <a:ea typeface="HG丸ｺﾞｼｯｸM-PRO"/>
            </a:rPr>
            <a:t>網掛の部分は入力の必要はありませんが、</a:t>
          </a:r>
        </a:p>
        <a:p>
          <a:pPr algn="dist" rtl="0">
            <a:lnSpc>
              <a:spcPts val="3200"/>
            </a:lnSpc>
            <a:defRPr sz="1000"/>
          </a:pPr>
          <a:r>
            <a:rPr lang="ja-JP" altLang="en-US" sz="2800" b="0" i="0" u="none" strike="noStrike" baseline="0">
              <a:solidFill>
                <a:srgbClr val="FF0000"/>
              </a:solidFill>
              <a:latin typeface="HG丸ｺﾞｼｯｸM-PRO"/>
              <a:ea typeface="HG丸ｺﾞｼｯｸM-PRO"/>
            </a:rPr>
            <a:t>申告書の紙面には忘れずにご記入ください。</a:t>
          </a:r>
        </a:p>
      </xdr:txBody>
    </xdr:sp>
    <xdr:clientData/>
  </xdr:twoCellAnchor>
  <xdr:twoCellAnchor>
    <xdr:from>
      <xdr:col>102</xdr:col>
      <xdr:colOff>47625</xdr:colOff>
      <xdr:row>103</xdr:row>
      <xdr:rowOff>66675</xdr:rowOff>
    </xdr:from>
    <xdr:to>
      <xdr:col>107</xdr:col>
      <xdr:colOff>66675</xdr:colOff>
      <xdr:row>107</xdr:row>
      <xdr:rowOff>47625</xdr:rowOff>
    </xdr:to>
    <xdr:grpSp>
      <xdr:nvGrpSpPr>
        <xdr:cNvPr id="43281" name="グループ化 335">
          <a:extLst>
            <a:ext uri="{FF2B5EF4-FFF2-40B4-BE49-F238E27FC236}">
              <a16:creationId xmlns:a16="http://schemas.microsoft.com/office/drawing/2014/main" id="{00000000-0008-0000-0200-000011A90000}"/>
            </a:ext>
          </a:extLst>
        </xdr:cNvPr>
        <xdr:cNvGrpSpPr>
          <a:grpSpLocks/>
        </xdr:cNvGrpSpPr>
      </xdr:nvGrpSpPr>
      <xdr:grpSpPr bwMode="auto">
        <a:xfrm>
          <a:off x="8467725" y="13712825"/>
          <a:ext cx="431800" cy="387350"/>
          <a:chOff x="5200650" y="409575"/>
          <a:chExt cx="495300" cy="390525"/>
        </a:xfrm>
      </xdr:grpSpPr>
      <xdr:grpSp>
        <xdr:nvGrpSpPr>
          <xdr:cNvPr id="43289" name="グループ化 12">
            <a:extLst>
              <a:ext uri="{FF2B5EF4-FFF2-40B4-BE49-F238E27FC236}">
                <a16:creationId xmlns:a16="http://schemas.microsoft.com/office/drawing/2014/main" id="{00000000-0008-0000-0200-000019A90000}"/>
              </a:ext>
            </a:extLst>
          </xdr:cNvPr>
          <xdr:cNvGrpSpPr>
            <a:grpSpLocks/>
          </xdr:cNvGrpSpPr>
        </xdr:nvGrpSpPr>
        <xdr:grpSpPr bwMode="auto">
          <a:xfrm>
            <a:off x="5324475" y="409575"/>
            <a:ext cx="247650" cy="390525"/>
            <a:chOff x="6572250" y="323850"/>
            <a:chExt cx="247650" cy="390525"/>
          </a:xfrm>
        </xdr:grpSpPr>
        <xdr:sp macro="" textlink="">
          <xdr:nvSpPr>
            <xdr:cNvPr id="407" name="テキスト ボックス 406">
              <a:extLst>
                <a:ext uri="{FF2B5EF4-FFF2-40B4-BE49-F238E27FC236}">
                  <a16:creationId xmlns:a16="http://schemas.microsoft.com/office/drawing/2014/main" id="{00000000-0008-0000-0200-000097010000}"/>
                </a:ext>
              </a:extLst>
            </xdr:cNvPr>
            <xdr:cNvSpPr txBox="1"/>
          </xdr:nvSpPr>
          <xdr:spPr>
            <a:xfrm rot="5400000">
              <a:off x="6640286" y="255814"/>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408" name="テキスト ボックス 407">
              <a:extLst>
                <a:ext uri="{FF2B5EF4-FFF2-40B4-BE49-F238E27FC236}">
                  <a16:creationId xmlns:a16="http://schemas.microsoft.com/office/drawing/2014/main" id="{00000000-0008-0000-0200-000098010000}"/>
                </a:ext>
              </a:extLst>
            </xdr:cNvPr>
            <xdr:cNvSpPr txBox="1"/>
          </xdr:nvSpPr>
          <xdr:spPr>
            <a:xfrm rot="16200000">
              <a:off x="6640286" y="534761"/>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3290" name="グループ化 13">
            <a:extLst>
              <a:ext uri="{FF2B5EF4-FFF2-40B4-BE49-F238E27FC236}">
                <a16:creationId xmlns:a16="http://schemas.microsoft.com/office/drawing/2014/main" id="{00000000-0008-0000-0200-00001AA90000}"/>
              </a:ext>
            </a:extLst>
          </xdr:cNvPr>
          <xdr:cNvGrpSpPr>
            <a:grpSpLocks/>
          </xdr:cNvGrpSpPr>
        </xdr:nvGrpSpPr>
        <xdr:grpSpPr bwMode="auto">
          <a:xfrm>
            <a:off x="5200650" y="457200"/>
            <a:ext cx="495300" cy="342900"/>
            <a:chOff x="5638800" y="295275"/>
            <a:chExt cx="495300" cy="342900"/>
          </a:xfrm>
        </xdr:grpSpPr>
        <xdr:sp macro="" textlink="">
          <xdr:nvSpPr>
            <xdr:cNvPr id="401" name="テキスト ボックス 400">
              <a:extLst>
                <a:ext uri="{FF2B5EF4-FFF2-40B4-BE49-F238E27FC236}">
                  <a16:creationId xmlns:a16="http://schemas.microsoft.com/office/drawing/2014/main" id="{00000000-0008-0000-0200-000091010000}"/>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402" name="テキスト ボックス 401">
              <a:extLst>
                <a:ext uri="{FF2B5EF4-FFF2-40B4-BE49-F238E27FC236}">
                  <a16:creationId xmlns:a16="http://schemas.microsoft.com/office/drawing/2014/main" id="{00000000-0008-0000-0200-000092010000}"/>
                </a:ext>
              </a:extLst>
            </xdr:cNvPr>
            <xdr:cNvSpPr txBox="1"/>
          </xdr:nvSpPr>
          <xdr:spPr>
            <a:xfrm>
              <a:off x="5638800"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30</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65</xdr:col>
      <xdr:colOff>12295</xdr:colOff>
      <xdr:row>122</xdr:row>
      <xdr:rowOff>13333</xdr:rowOff>
    </xdr:from>
    <xdr:to>
      <xdr:col>66</xdr:col>
      <xdr:colOff>47625</xdr:colOff>
      <xdr:row>123</xdr:row>
      <xdr:rowOff>41413</xdr:rowOff>
    </xdr:to>
    <xdr:sp macro="" textlink="">
      <xdr:nvSpPr>
        <xdr:cNvPr id="43201" name="Oval 39">
          <a:extLst>
            <a:ext uri="{FF2B5EF4-FFF2-40B4-BE49-F238E27FC236}">
              <a16:creationId xmlns:a16="http://schemas.microsoft.com/office/drawing/2014/main" id="{00000000-0008-0000-0200-0000C1A80000}"/>
            </a:ext>
          </a:extLst>
        </xdr:cNvPr>
        <xdr:cNvSpPr>
          <a:spLocks noChangeArrowheads="1"/>
        </xdr:cNvSpPr>
      </xdr:nvSpPr>
      <xdr:spPr bwMode="auto">
        <a:xfrm>
          <a:off x="5733407" y="18389351"/>
          <a:ext cx="123347" cy="125876"/>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49</xdr:col>
      <xdr:colOff>27689</xdr:colOff>
      <xdr:row>121</xdr:row>
      <xdr:rowOff>1863</xdr:rowOff>
    </xdr:from>
    <xdr:to>
      <xdr:col>50</xdr:col>
      <xdr:colOff>74844</xdr:colOff>
      <xdr:row>122</xdr:row>
      <xdr:rowOff>48178</xdr:rowOff>
    </xdr:to>
    <xdr:sp macro="" textlink="">
      <xdr:nvSpPr>
        <xdr:cNvPr id="43223" name="Oval 19">
          <a:extLst>
            <a:ext uri="{FF2B5EF4-FFF2-40B4-BE49-F238E27FC236}">
              <a16:creationId xmlns:a16="http://schemas.microsoft.com/office/drawing/2014/main" id="{00000000-0008-0000-0200-0000D7A80000}"/>
            </a:ext>
          </a:extLst>
        </xdr:cNvPr>
        <xdr:cNvSpPr>
          <a:spLocks noChangeArrowheads="1"/>
        </xdr:cNvSpPr>
      </xdr:nvSpPr>
      <xdr:spPr bwMode="auto">
        <a:xfrm>
          <a:off x="4487437" y="18156374"/>
          <a:ext cx="138170" cy="143398"/>
        </a:xfrm>
        <a:prstGeom prst="ellipse">
          <a:avLst/>
        </a:prstGeom>
        <a:noFill/>
        <a:ln w="317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50</xdr:col>
      <xdr:colOff>55492</xdr:colOff>
      <xdr:row>120</xdr:row>
      <xdr:rowOff>0</xdr:rowOff>
    </xdr:from>
    <xdr:to>
      <xdr:col>59</xdr:col>
      <xdr:colOff>55695</xdr:colOff>
      <xdr:row>122</xdr:row>
      <xdr:rowOff>73252</xdr:rowOff>
    </xdr:to>
    <xdr:sp macro="" textlink="">
      <xdr:nvSpPr>
        <xdr:cNvPr id="40" name="テキスト ボックス 39">
          <a:extLst>
            <a:ext uri="{FF2B5EF4-FFF2-40B4-BE49-F238E27FC236}">
              <a16:creationId xmlns:a16="http://schemas.microsoft.com/office/drawing/2014/main" id="{00000000-0008-0000-0200-000028000000}"/>
            </a:ext>
          </a:extLst>
        </xdr:cNvPr>
        <xdr:cNvSpPr txBox="1"/>
      </xdr:nvSpPr>
      <xdr:spPr>
        <a:xfrm>
          <a:off x="4456347" y="18219542"/>
          <a:ext cx="792357" cy="2297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kumimoji="1" lang="ja-JP" altLang="en-US" sz="1000">
              <a:solidFill>
                <a:srgbClr val="FF0000"/>
              </a:solidFill>
              <a:latin typeface="ＭＳ Ｐ明朝" pitchFamily="18" charset="-128"/>
              <a:ea typeface="ＭＳ Ｐ明朝" pitchFamily="18" charset="-128"/>
            </a:rPr>
            <a:t>充当意思</a:t>
          </a:r>
        </a:p>
      </xdr:txBody>
    </xdr:sp>
    <xdr:clientData/>
  </xdr:twoCellAnchor>
  <xdr:twoCellAnchor>
    <xdr:from>
      <xdr:col>49</xdr:col>
      <xdr:colOff>47239</xdr:colOff>
      <xdr:row>127</xdr:row>
      <xdr:rowOff>53433</xdr:rowOff>
    </xdr:from>
    <xdr:to>
      <xdr:col>54</xdr:col>
      <xdr:colOff>56179</xdr:colOff>
      <xdr:row>131</xdr:row>
      <xdr:rowOff>38100</xdr:rowOff>
    </xdr:to>
    <xdr:grpSp>
      <xdr:nvGrpSpPr>
        <xdr:cNvPr id="43265" name="グループ化 399">
          <a:extLst>
            <a:ext uri="{FF2B5EF4-FFF2-40B4-BE49-F238E27FC236}">
              <a16:creationId xmlns:a16="http://schemas.microsoft.com/office/drawing/2014/main" id="{00000000-0008-0000-0200-000001A90000}"/>
            </a:ext>
          </a:extLst>
        </xdr:cNvPr>
        <xdr:cNvGrpSpPr>
          <a:grpSpLocks/>
        </xdr:cNvGrpSpPr>
      </xdr:nvGrpSpPr>
      <xdr:grpSpPr bwMode="auto">
        <a:xfrm>
          <a:off x="4092189" y="16099883"/>
          <a:ext cx="421690" cy="391067"/>
          <a:chOff x="5200650" y="409575"/>
          <a:chExt cx="495300" cy="390525"/>
        </a:xfrm>
      </xdr:grpSpPr>
      <xdr:grpSp>
        <xdr:nvGrpSpPr>
          <xdr:cNvPr id="43376" name="グループ化 12">
            <a:extLst>
              <a:ext uri="{FF2B5EF4-FFF2-40B4-BE49-F238E27FC236}">
                <a16:creationId xmlns:a16="http://schemas.microsoft.com/office/drawing/2014/main" id="{00000000-0008-0000-0200-000070A90000}"/>
              </a:ext>
            </a:extLst>
          </xdr:cNvPr>
          <xdr:cNvGrpSpPr>
            <a:grpSpLocks/>
          </xdr:cNvGrpSpPr>
        </xdr:nvGrpSpPr>
        <xdr:grpSpPr bwMode="auto">
          <a:xfrm>
            <a:off x="5324475" y="409575"/>
            <a:ext cx="247650" cy="390525"/>
            <a:chOff x="6572250" y="323850"/>
            <a:chExt cx="247650" cy="390525"/>
          </a:xfrm>
        </xdr:grpSpPr>
        <xdr:sp macro="" textlink="">
          <xdr:nvSpPr>
            <xdr:cNvPr id="405" name="テキスト ボックス 404">
              <a:extLst>
                <a:ext uri="{FF2B5EF4-FFF2-40B4-BE49-F238E27FC236}">
                  <a16:creationId xmlns:a16="http://schemas.microsoft.com/office/drawing/2014/main" id="{00000000-0008-0000-0200-000095010000}"/>
                </a:ext>
              </a:extLst>
            </xdr:cNvPr>
            <xdr:cNvSpPr txBox="1"/>
          </xdr:nvSpPr>
          <xdr:spPr>
            <a:xfrm rot="5400000">
              <a:off x="6640286" y="258242"/>
              <a:ext cx="111579"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406" name="テキスト ボックス 405">
              <a:extLst>
                <a:ext uri="{FF2B5EF4-FFF2-40B4-BE49-F238E27FC236}">
                  <a16:creationId xmlns:a16="http://schemas.microsoft.com/office/drawing/2014/main" id="{00000000-0008-0000-0200-000096010000}"/>
                </a:ext>
              </a:extLst>
            </xdr:cNvPr>
            <xdr:cNvSpPr txBox="1"/>
          </xdr:nvSpPr>
          <xdr:spPr>
            <a:xfrm rot="16200000">
              <a:off x="6640286" y="537188"/>
              <a:ext cx="111579"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3377" name="グループ化 13">
            <a:extLst>
              <a:ext uri="{FF2B5EF4-FFF2-40B4-BE49-F238E27FC236}">
                <a16:creationId xmlns:a16="http://schemas.microsoft.com/office/drawing/2014/main" id="{00000000-0008-0000-0200-000071A90000}"/>
              </a:ext>
            </a:extLst>
          </xdr:cNvPr>
          <xdr:cNvGrpSpPr>
            <a:grpSpLocks/>
          </xdr:cNvGrpSpPr>
        </xdr:nvGrpSpPr>
        <xdr:grpSpPr bwMode="auto">
          <a:xfrm>
            <a:off x="5200650" y="457200"/>
            <a:ext cx="495300" cy="342900"/>
            <a:chOff x="5638800" y="295275"/>
            <a:chExt cx="495300" cy="342900"/>
          </a:xfrm>
        </xdr:grpSpPr>
        <xdr:sp macro="" textlink="">
          <xdr:nvSpPr>
            <xdr:cNvPr id="403" name="テキスト ボックス 402">
              <a:extLst>
                <a:ext uri="{FF2B5EF4-FFF2-40B4-BE49-F238E27FC236}">
                  <a16:creationId xmlns:a16="http://schemas.microsoft.com/office/drawing/2014/main" id="{00000000-0008-0000-0200-000093010000}"/>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404" name="テキスト ボックス 403">
              <a:extLst>
                <a:ext uri="{FF2B5EF4-FFF2-40B4-BE49-F238E27FC236}">
                  <a16:creationId xmlns:a16="http://schemas.microsoft.com/office/drawing/2014/main" id="{00000000-0008-0000-0200-000094010000}"/>
                </a:ext>
              </a:extLst>
            </xdr:cNvPr>
            <xdr:cNvSpPr txBox="1"/>
          </xdr:nvSpPr>
          <xdr:spPr>
            <a:xfrm>
              <a:off x="5638800"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38</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53</xdr:col>
      <xdr:colOff>3195</xdr:colOff>
      <xdr:row>122</xdr:row>
      <xdr:rowOff>31569</xdr:rowOff>
    </xdr:from>
    <xdr:to>
      <xdr:col>58</xdr:col>
      <xdr:colOff>12134</xdr:colOff>
      <xdr:row>126</xdr:row>
      <xdr:rowOff>16234</xdr:rowOff>
    </xdr:to>
    <xdr:grpSp>
      <xdr:nvGrpSpPr>
        <xdr:cNvPr id="43282" name="グループ化 335">
          <a:extLst>
            <a:ext uri="{FF2B5EF4-FFF2-40B4-BE49-F238E27FC236}">
              <a16:creationId xmlns:a16="http://schemas.microsoft.com/office/drawing/2014/main" id="{00000000-0008-0000-0200-000012A90000}"/>
            </a:ext>
          </a:extLst>
        </xdr:cNvPr>
        <xdr:cNvGrpSpPr>
          <a:grpSpLocks/>
        </xdr:cNvGrpSpPr>
      </xdr:nvGrpSpPr>
      <xdr:grpSpPr bwMode="auto">
        <a:xfrm>
          <a:off x="4378345" y="15570019"/>
          <a:ext cx="421689" cy="391065"/>
          <a:chOff x="5200650" y="409575"/>
          <a:chExt cx="495300" cy="390525"/>
        </a:xfrm>
      </xdr:grpSpPr>
      <xdr:grpSp>
        <xdr:nvGrpSpPr>
          <xdr:cNvPr id="43283" name="グループ化 12">
            <a:extLst>
              <a:ext uri="{FF2B5EF4-FFF2-40B4-BE49-F238E27FC236}">
                <a16:creationId xmlns:a16="http://schemas.microsoft.com/office/drawing/2014/main" id="{00000000-0008-0000-0200-000013A90000}"/>
              </a:ext>
            </a:extLst>
          </xdr:cNvPr>
          <xdr:cNvGrpSpPr>
            <a:grpSpLocks/>
          </xdr:cNvGrpSpPr>
        </xdr:nvGrpSpPr>
        <xdr:grpSpPr bwMode="auto">
          <a:xfrm>
            <a:off x="5324475" y="409575"/>
            <a:ext cx="247650" cy="390525"/>
            <a:chOff x="6572250" y="323850"/>
            <a:chExt cx="247650" cy="390525"/>
          </a:xfrm>
        </xdr:grpSpPr>
        <xdr:sp macro="" textlink="">
          <xdr:nvSpPr>
            <xdr:cNvPr id="422" name="テキスト ボックス 421">
              <a:extLst>
                <a:ext uri="{FF2B5EF4-FFF2-40B4-BE49-F238E27FC236}">
                  <a16:creationId xmlns:a16="http://schemas.microsoft.com/office/drawing/2014/main" id="{00000000-0008-0000-0200-0000A6010000}"/>
                </a:ext>
              </a:extLst>
            </xdr:cNvPr>
            <xdr:cNvSpPr txBox="1"/>
          </xdr:nvSpPr>
          <xdr:spPr>
            <a:xfrm rot="5400000">
              <a:off x="6640286" y="258242"/>
              <a:ext cx="111579"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423" name="テキスト ボックス 422">
              <a:extLst>
                <a:ext uri="{FF2B5EF4-FFF2-40B4-BE49-F238E27FC236}">
                  <a16:creationId xmlns:a16="http://schemas.microsoft.com/office/drawing/2014/main" id="{00000000-0008-0000-0200-0000A7010000}"/>
                </a:ext>
              </a:extLst>
            </xdr:cNvPr>
            <xdr:cNvSpPr txBox="1"/>
          </xdr:nvSpPr>
          <xdr:spPr>
            <a:xfrm rot="16200000">
              <a:off x="6640286" y="537188"/>
              <a:ext cx="111579"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3284" name="グループ化 13">
            <a:extLst>
              <a:ext uri="{FF2B5EF4-FFF2-40B4-BE49-F238E27FC236}">
                <a16:creationId xmlns:a16="http://schemas.microsoft.com/office/drawing/2014/main" id="{00000000-0008-0000-0200-000014A90000}"/>
              </a:ext>
            </a:extLst>
          </xdr:cNvPr>
          <xdr:cNvGrpSpPr>
            <a:grpSpLocks/>
          </xdr:cNvGrpSpPr>
        </xdr:nvGrpSpPr>
        <xdr:grpSpPr bwMode="auto">
          <a:xfrm>
            <a:off x="5200650" y="457200"/>
            <a:ext cx="495300" cy="342900"/>
            <a:chOff x="5638800" y="295275"/>
            <a:chExt cx="495300" cy="342900"/>
          </a:xfrm>
        </xdr:grpSpPr>
        <xdr:sp macro="" textlink="">
          <xdr:nvSpPr>
            <xdr:cNvPr id="416" name="テキスト ボックス 415">
              <a:extLst>
                <a:ext uri="{FF2B5EF4-FFF2-40B4-BE49-F238E27FC236}">
                  <a16:creationId xmlns:a16="http://schemas.microsoft.com/office/drawing/2014/main" id="{00000000-0008-0000-0200-0000A0010000}"/>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421" name="テキスト ボックス 420">
              <a:extLst>
                <a:ext uri="{FF2B5EF4-FFF2-40B4-BE49-F238E27FC236}">
                  <a16:creationId xmlns:a16="http://schemas.microsoft.com/office/drawing/2014/main" id="{00000000-0008-0000-0200-0000A5010000}"/>
                </a:ext>
              </a:extLst>
            </xdr:cNvPr>
            <xdr:cNvSpPr txBox="1"/>
          </xdr:nvSpPr>
          <xdr:spPr>
            <a:xfrm>
              <a:off x="5638800"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37</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46</xdr:col>
      <xdr:colOff>60983</xdr:colOff>
      <xdr:row>121</xdr:row>
      <xdr:rowOff>63503</xdr:rowOff>
    </xdr:from>
    <xdr:to>
      <xdr:col>49</xdr:col>
      <xdr:colOff>48931</xdr:colOff>
      <xdr:row>124</xdr:row>
      <xdr:rowOff>22112</xdr:rowOff>
    </xdr:to>
    <xdr:sp macro="" textlink="">
      <xdr:nvSpPr>
        <xdr:cNvPr id="395" name="Oval 249">
          <a:extLst>
            <a:ext uri="{FF2B5EF4-FFF2-40B4-BE49-F238E27FC236}">
              <a16:creationId xmlns:a16="http://schemas.microsoft.com/office/drawing/2014/main" id="{00000000-0008-0000-0200-00008B010000}"/>
            </a:ext>
          </a:extLst>
        </xdr:cNvPr>
        <xdr:cNvSpPr>
          <a:spLocks noChangeArrowheads="1"/>
        </xdr:cNvSpPr>
      </xdr:nvSpPr>
      <xdr:spPr bwMode="auto">
        <a:xfrm>
          <a:off x="4109770" y="18341723"/>
          <a:ext cx="252000" cy="252000"/>
        </a:xfrm>
        <a:prstGeom prst="ellipse">
          <a:avLst/>
        </a:prstGeom>
        <a:solidFill>
          <a:srgbClr val="FFFF00"/>
        </a:solidFill>
        <a:ln w="12700" algn="ctr">
          <a:solidFill>
            <a:srgbClr val="008000"/>
          </a:solidFill>
          <a:round/>
          <a:headEnd/>
          <a:tailEnd/>
        </a:ln>
        <a:effectLst>
          <a:outerShdw dist="35921" dir="2700000" algn="ctr" rotWithShape="0">
            <a:srgbClr val="000000"/>
          </a:outerShdw>
        </a:effectLst>
      </xdr:spPr>
      <xdr:txBody>
        <a:bodyPr vertOverflow="clip" wrap="square" lIns="36576" tIns="22860" rIns="36576" bIns="0" anchor="ctr" upright="1"/>
        <a:lstStyle/>
        <a:p>
          <a:pPr algn="ctr" rtl="0">
            <a:defRPr sz="1000"/>
          </a:pPr>
          <a:r>
            <a:rPr lang="en-US" altLang="ja-JP" sz="1400" b="1" i="0" u="none" strike="noStrike" baseline="0">
              <a:solidFill>
                <a:srgbClr val="000000"/>
              </a:solidFill>
              <a:latin typeface="ＭＳ Ｐゴシック"/>
              <a:ea typeface="ＭＳ Ｐゴシック"/>
            </a:rPr>
            <a:t>8</a:t>
          </a:r>
          <a:endParaRPr lang="ja-JP" altLang="en-US" sz="1400" b="1" i="0" u="none" strike="noStrike" baseline="0">
            <a:solidFill>
              <a:srgbClr val="000000"/>
            </a:solidFill>
            <a:latin typeface="ＭＳ Ｐゴシック"/>
            <a:ea typeface="ＭＳ Ｐゴシック"/>
          </a:endParaRPr>
        </a:p>
      </xdr:txBody>
    </xdr:sp>
    <xdr:clientData/>
  </xdr:twoCellAnchor>
  <xdr:twoCellAnchor>
    <xdr:from>
      <xdr:col>1</xdr:col>
      <xdr:colOff>83128</xdr:colOff>
      <xdr:row>1</xdr:row>
      <xdr:rowOff>36945</xdr:rowOff>
    </xdr:from>
    <xdr:to>
      <xdr:col>112</xdr:col>
      <xdr:colOff>19560</xdr:colOff>
      <xdr:row>19</xdr:row>
      <xdr:rowOff>101600</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bwMode="auto">
        <a:xfrm>
          <a:off x="171146" y="144521"/>
          <a:ext cx="9706330" cy="5991141"/>
        </a:xfrm>
        <a:prstGeom prst="rect">
          <a:avLst/>
        </a:prstGeom>
        <a:noFill/>
        <a:ln w="19050" cap="flat" cmpd="sng" algn="ctr">
          <a:solidFill>
            <a:srgbClr val="C00000"/>
          </a:solidFill>
          <a:prstDash val="dashDot"/>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82</xdr:col>
      <xdr:colOff>62641</xdr:colOff>
      <xdr:row>3</xdr:row>
      <xdr:rowOff>6527</xdr:rowOff>
    </xdr:from>
    <xdr:to>
      <xdr:col>87</xdr:col>
      <xdr:colOff>81140</xdr:colOff>
      <xdr:row>4</xdr:row>
      <xdr:rowOff>29170</xdr:rowOff>
    </xdr:to>
    <xdr:pic>
      <xdr:nvPicPr>
        <xdr:cNvPr id="386" name="図 385">
          <a:extLst>
            <a:ext uri="{FF2B5EF4-FFF2-40B4-BE49-F238E27FC236}">
              <a16:creationId xmlns:a16="http://schemas.microsoft.com/office/drawing/2014/main" id="{00000000-0008-0000-02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73141" y="578027"/>
          <a:ext cx="494749" cy="3655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75588</xdr:colOff>
      <xdr:row>1</xdr:row>
      <xdr:rowOff>97797</xdr:rowOff>
    </xdr:from>
    <xdr:to>
      <xdr:col>15</xdr:col>
      <xdr:colOff>94087</xdr:colOff>
      <xdr:row>3</xdr:row>
      <xdr:rowOff>13748</xdr:rowOff>
    </xdr:to>
    <xdr:pic>
      <xdr:nvPicPr>
        <xdr:cNvPr id="393" name="図 392">
          <a:extLst>
            <a:ext uri="{FF2B5EF4-FFF2-40B4-BE49-F238E27FC236}">
              <a16:creationId xmlns:a16="http://schemas.microsoft.com/office/drawing/2014/main" id="{00000000-0008-0000-02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4117" y="209856"/>
          <a:ext cx="522764" cy="3753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77</xdr:col>
      <xdr:colOff>52900</xdr:colOff>
      <xdr:row>127</xdr:row>
      <xdr:rowOff>15114</xdr:rowOff>
    </xdr:from>
    <xdr:to>
      <xdr:col>80</xdr:col>
      <xdr:colOff>80720</xdr:colOff>
      <xdr:row>130</xdr:row>
      <xdr:rowOff>40146</xdr:rowOff>
    </xdr:to>
    <xdr:sp macro="" textlink="">
      <xdr:nvSpPr>
        <xdr:cNvPr id="387" name="Oval 242">
          <a:extLst>
            <a:ext uri="{FF2B5EF4-FFF2-40B4-BE49-F238E27FC236}">
              <a16:creationId xmlns:a16="http://schemas.microsoft.com/office/drawing/2014/main" id="{00000000-0008-0000-0200-000083010000}"/>
            </a:ext>
          </a:extLst>
        </xdr:cNvPr>
        <xdr:cNvSpPr>
          <a:spLocks noChangeArrowheads="1"/>
        </xdr:cNvSpPr>
      </xdr:nvSpPr>
      <xdr:spPr bwMode="auto">
        <a:xfrm>
          <a:off x="7035591" y="18885005"/>
          <a:ext cx="299873" cy="319756"/>
        </a:xfrm>
        <a:prstGeom prst="ellipse">
          <a:avLst/>
        </a:prstGeom>
        <a:solidFill>
          <a:srgbClr val="FFFF00"/>
        </a:solidFill>
        <a:ln w="12700" algn="ctr">
          <a:solidFill>
            <a:srgbClr val="008000"/>
          </a:solidFill>
          <a:round/>
          <a:headEnd/>
          <a:tailEnd/>
        </a:ln>
        <a:effectLst>
          <a:outerShdw dist="35921" dir="2700000" algn="ctr" rotWithShape="0">
            <a:srgbClr val="000000"/>
          </a:outerShdw>
        </a:effectLst>
      </xdr:spPr>
      <xdr:txBody>
        <a:bodyPr vertOverflow="clip" wrap="square" lIns="36576" tIns="22860" rIns="36576" bIns="0" anchor="t" upright="1"/>
        <a:lstStyle/>
        <a:p>
          <a:pPr algn="ctr" rtl="0">
            <a:defRPr sz="1000"/>
          </a:pPr>
          <a:r>
            <a:rPr lang="en-US" altLang="ja-JP" sz="1400" b="1" i="0" u="none" strike="noStrike" baseline="0">
              <a:solidFill>
                <a:srgbClr val="000000"/>
              </a:solidFill>
              <a:latin typeface="ＭＳ Ｐゴシック"/>
              <a:ea typeface="ＭＳ Ｐゴシック"/>
            </a:rPr>
            <a:t>7</a:t>
          </a:r>
          <a:endParaRPr lang="ja-JP" altLang="en-US" sz="1400" b="1" i="0" u="none" strike="noStrike" baseline="0">
            <a:solidFill>
              <a:srgbClr val="000000"/>
            </a:solidFill>
            <a:latin typeface="ＭＳ Ｐゴシック"/>
            <a:ea typeface="ＭＳ Ｐゴシック"/>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61</xdr:row>
      <xdr:rowOff>209550</xdr:rowOff>
    </xdr:from>
    <xdr:to>
      <xdr:col>93</xdr:col>
      <xdr:colOff>0</xdr:colOff>
      <xdr:row>67</xdr:row>
      <xdr:rowOff>133350</xdr:rowOff>
    </xdr:to>
    <xdr:sp macro="" textlink="">
      <xdr:nvSpPr>
        <xdr:cNvPr id="3" name="Text Box 219">
          <a:extLst>
            <a:ext uri="{FF2B5EF4-FFF2-40B4-BE49-F238E27FC236}">
              <a16:creationId xmlns:a16="http://schemas.microsoft.com/office/drawing/2014/main" id="{00000000-0008-0000-0300-000003000000}"/>
            </a:ext>
          </a:extLst>
        </xdr:cNvPr>
        <xdr:cNvSpPr txBox="1">
          <a:spLocks noChangeArrowheads="1"/>
        </xdr:cNvSpPr>
      </xdr:nvSpPr>
      <xdr:spPr bwMode="auto">
        <a:xfrm>
          <a:off x="0" y="12982575"/>
          <a:ext cx="8858250" cy="1009650"/>
        </a:xfrm>
        <a:prstGeom prst="rect">
          <a:avLst/>
        </a:prstGeom>
        <a:solidFill>
          <a:srgbClr val="CCFFFF"/>
        </a:solidFill>
        <a:ln w="9525">
          <a:solidFill>
            <a:srgbClr val="000000"/>
          </a:solidFill>
          <a:miter lim="800000"/>
          <a:headEnd/>
          <a:tailEnd/>
        </a:ln>
      </xdr:spPr>
      <xdr:txBody>
        <a:bodyPr vertOverflow="clip" wrap="square" lIns="73152" tIns="32004" rIns="73152" bIns="32004" anchor="ctr" upright="1"/>
        <a:lstStyle/>
        <a:p>
          <a:pPr algn="dist" rtl="0">
            <a:lnSpc>
              <a:spcPts val="3300"/>
            </a:lnSpc>
            <a:defRPr sz="1000"/>
          </a:pPr>
          <a:r>
            <a:rPr lang="ja-JP" altLang="en-US" sz="2800" b="0" i="0" u="none" strike="noStrike" baseline="0">
              <a:solidFill>
                <a:srgbClr val="000000"/>
              </a:solidFill>
              <a:latin typeface="HG丸ｺﾞｼｯｸM-PRO"/>
              <a:ea typeface="HG丸ｺﾞｼｯｸM-PRO"/>
            </a:rPr>
            <a:t>網掛の部分は入力の必要はありませんが、</a:t>
          </a:r>
        </a:p>
        <a:p>
          <a:pPr algn="dist" rtl="0">
            <a:lnSpc>
              <a:spcPts val="3200"/>
            </a:lnSpc>
            <a:defRPr sz="1000"/>
          </a:pPr>
          <a:r>
            <a:rPr lang="ja-JP" altLang="en-US" sz="2800" b="0" i="0" u="none" strike="noStrike" baseline="0">
              <a:solidFill>
                <a:srgbClr val="FF0000"/>
              </a:solidFill>
              <a:latin typeface="HG丸ｺﾞｼｯｸM-PRO"/>
              <a:ea typeface="HG丸ｺﾞｼｯｸM-PRO"/>
            </a:rPr>
            <a:t>申請時には忘れずにご記入ください。</a:t>
          </a:r>
        </a:p>
      </xdr:txBody>
    </xdr:sp>
    <xdr:clientData/>
  </xdr:twoCellAnchor>
  <xdr:twoCellAnchor editAs="oneCell">
    <xdr:from>
      <xdr:col>0</xdr:col>
      <xdr:colOff>9525</xdr:colOff>
      <xdr:row>67</xdr:row>
      <xdr:rowOff>133350</xdr:rowOff>
    </xdr:from>
    <xdr:to>
      <xdr:col>93</xdr:col>
      <xdr:colOff>1905</xdr:colOff>
      <xdr:row>74</xdr:row>
      <xdr:rowOff>19050</xdr:rowOff>
    </xdr:to>
    <xdr:sp macro="" textlink="">
      <xdr:nvSpPr>
        <xdr:cNvPr id="5" name="Text Box 219">
          <a:extLst>
            <a:ext uri="{FF2B5EF4-FFF2-40B4-BE49-F238E27FC236}">
              <a16:creationId xmlns:a16="http://schemas.microsoft.com/office/drawing/2014/main" id="{00000000-0008-0000-0300-000005000000}"/>
            </a:ext>
          </a:extLst>
        </xdr:cNvPr>
        <xdr:cNvSpPr txBox="1">
          <a:spLocks noChangeArrowheads="1"/>
        </xdr:cNvSpPr>
      </xdr:nvSpPr>
      <xdr:spPr bwMode="auto">
        <a:xfrm>
          <a:off x="9525" y="13992225"/>
          <a:ext cx="8839200" cy="1085850"/>
        </a:xfrm>
        <a:prstGeom prst="rect">
          <a:avLst/>
        </a:prstGeom>
        <a:solidFill>
          <a:srgbClr val="CCFFFF"/>
        </a:solidFill>
        <a:ln w="9525">
          <a:solidFill>
            <a:srgbClr val="000000"/>
          </a:solidFill>
          <a:miter lim="800000"/>
          <a:headEnd/>
          <a:tailEnd/>
        </a:ln>
      </xdr:spPr>
      <xdr:txBody>
        <a:bodyPr vertOverflow="clip" wrap="square" lIns="73152" tIns="32004" rIns="73152" bIns="32004" anchor="ctr" upright="1"/>
        <a:lstStyle/>
        <a:p>
          <a:pPr rtl="0"/>
          <a:r>
            <a:rPr lang="ja-JP" altLang="en-US" sz="2600" b="0" i="0" baseline="0">
              <a:solidFill>
                <a:srgbClr val="FF0000"/>
              </a:solidFill>
              <a:effectLst/>
              <a:latin typeface="HG丸ｺﾞｼｯｸM-PRO" panose="020F0600000000000000" pitchFamily="50" charset="-128"/>
              <a:ea typeface="HG丸ｺﾞｼｯｸM-PRO" panose="020F0600000000000000" pitchFamily="50" charset="-128"/>
              <a:cs typeface="+mn-cs"/>
            </a:rPr>
            <a:t>（</a:t>
          </a:r>
          <a:r>
            <a:rPr lang="ja-JP" altLang="ja-JP" sz="2600" b="0" i="0" baseline="0">
              <a:solidFill>
                <a:srgbClr val="FF0000"/>
              </a:solidFill>
              <a:effectLst/>
              <a:latin typeface="HG丸ｺﾞｼｯｸM-PRO" panose="020F0600000000000000" pitchFamily="50" charset="-128"/>
              <a:ea typeface="HG丸ｺﾞｼｯｸM-PRO" panose="020F0600000000000000" pitchFamily="50" charset="-128"/>
              <a:cs typeface="+mn-cs"/>
            </a:rPr>
            <a:t>社会保険労務士の方へ）</a:t>
          </a:r>
          <a:endParaRPr lang="ja-JP" altLang="ja-JP" sz="2600">
            <a:solidFill>
              <a:srgbClr val="FF0000"/>
            </a:solidFill>
            <a:effectLst/>
            <a:latin typeface="HG丸ｺﾞｼｯｸM-PRO" panose="020F0600000000000000" pitchFamily="50" charset="-128"/>
            <a:ea typeface="HG丸ｺﾞｼｯｸM-PRO" panose="020F0600000000000000" pitchFamily="50" charset="-128"/>
          </a:endParaRPr>
        </a:p>
        <a:p>
          <a:pPr rtl="0"/>
          <a:r>
            <a:rPr lang="en-US" altLang="ja-JP" sz="2600" b="0" i="0" baseline="0">
              <a:solidFill>
                <a:srgbClr val="FF0000"/>
              </a:solidFill>
              <a:effectLst/>
              <a:latin typeface="HG丸ｺﾞｼｯｸM-PRO" panose="020F0600000000000000" pitchFamily="50" charset="-128"/>
              <a:ea typeface="HG丸ｺﾞｼｯｸM-PRO" panose="020F0600000000000000" pitchFamily="50" charset="-128"/>
              <a:cs typeface="+mn-cs"/>
            </a:rPr>
            <a:t>『</a:t>
          </a:r>
          <a:r>
            <a:rPr lang="ja-JP" altLang="ja-JP" sz="2600" b="0" i="0" baseline="0">
              <a:solidFill>
                <a:srgbClr val="FF0000"/>
              </a:solidFill>
              <a:effectLst/>
              <a:latin typeface="HG丸ｺﾞｼｯｸM-PRO" panose="020F0600000000000000" pitchFamily="50" charset="-128"/>
              <a:ea typeface="HG丸ｺﾞｼｯｸM-PRO" panose="020F0600000000000000" pitchFamily="50" charset="-128"/>
              <a:cs typeface="+mn-cs"/>
            </a:rPr>
            <a:t>社会保険労務士記載欄</a:t>
          </a:r>
          <a:r>
            <a:rPr lang="en-US" altLang="ja-JP" sz="2600" b="0" i="0" baseline="0">
              <a:solidFill>
                <a:srgbClr val="FF0000"/>
              </a:solidFill>
              <a:effectLst/>
              <a:latin typeface="HG丸ｺﾞｼｯｸM-PRO" panose="020F0600000000000000" pitchFamily="50" charset="-128"/>
              <a:ea typeface="HG丸ｺﾞｼｯｸM-PRO" panose="020F0600000000000000" pitchFamily="50" charset="-128"/>
              <a:cs typeface="+mn-cs"/>
            </a:rPr>
            <a:t>』</a:t>
          </a:r>
          <a:r>
            <a:rPr lang="ja-JP" altLang="ja-JP" sz="2600" b="0" i="0" baseline="0">
              <a:solidFill>
                <a:srgbClr val="FF0000"/>
              </a:solidFill>
              <a:effectLst/>
              <a:latin typeface="HG丸ｺﾞｼｯｸM-PRO" panose="020F0600000000000000" pitchFamily="50" charset="-128"/>
              <a:ea typeface="HG丸ｺﾞｼｯｸM-PRO" panose="020F0600000000000000" pitchFamily="50" charset="-128"/>
              <a:cs typeface="+mn-cs"/>
            </a:rPr>
            <a:t>を忘れずにご記入ください</a:t>
          </a:r>
          <a:r>
            <a:rPr lang="ja-JP" altLang="en-US" sz="2600" b="0" i="0" baseline="0">
              <a:solidFill>
                <a:srgbClr val="FF0000"/>
              </a:solidFill>
              <a:effectLst/>
              <a:latin typeface="HG丸ｺﾞｼｯｸM-PRO" panose="020F0600000000000000" pitchFamily="50" charset="-128"/>
              <a:ea typeface="HG丸ｺﾞｼｯｸM-PRO" panose="020F0600000000000000" pitchFamily="50" charset="-128"/>
              <a:cs typeface="+mn-cs"/>
            </a:rPr>
            <a:t>。</a:t>
          </a:r>
          <a:endParaRPr lang="ja-JP" altLang="en-US" sz="2600" b="0" i="0" u="none" strike="noStrike" baseline="0">
            <a:solidFill>
              <a:srgbClr val="FF0000"/>
            </a:solidFill>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1137708</xdr:colOff>
      <xdr:row>36</xdr:row>
      <xdr:rowOff>58209</xdr:rowOff>
    </xdr:from>
    <xdr:to>
      <xdr:col>11</xdr:col>
      <xdr:colOff>645583</xdr:colOff>
      <xdr:row>37</xdr:row>
      <xdr:rowOff>68792</xdr:rowOff>
    </xdr:to>
    <xdr:cxnSp macro="">
      <xdr:nvCxnSpPr>
        <xdr:cNvPr id="5" name="直線矢印コネクタ 4">
          <a:extLst>
            <a:ext uri="{FF2B5EF4-FFF2-40B4-BE49-F238E27FC236}">
              <a16:creationId xmlns:a16="http://schemas.microsoft.com/office/drawing/2014/main" id="{00000000-0008-0000-0400-000005000000}"/>
            </a:ext>
          </a:extLst>
        </xdr:cNvPr>
        <xdr:cNvCxnSpPr/>
      </xdr:nvCxnSpPr>
      <xdr:spPr bwMode="auto">
        <a:xfrm flipH="1">
          <a:off x="8852958" y="9202209"/>
          <a:ext cx="746125" cy="264583"/>
        </a:xfrm>
        <a:prstGeom prst="straightConnector1">
          <a:avLst/>
        </a:prstGeom>
        <a:ln>
          <a:headEnd type="none" w="med" len="med"/>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21166</xdr:colOff>
      <xdr:row>42</xdr:row>
      <xdr:rowOff>1</xdr:rowOff>
    </xdr:from>
    <xdr:to>
      <xdr:col>11</xdr:col>
      <xdr:colOff>677333</xdr:colOff>
      <xdr:row>43</xdr:row>
      <xdr:rowOff>10584</xdr:rowOff>
    </xdr:to>
    <xdr:cxnSp macro="">
      <xdr:nvCxnSpPr>
        <xdr:cNvPr id="6" name="直線矢印コネクタ 5">
          <a:extLst>
            <a:ext uri="{FF2B5EF4-FFF2-40B4-BE49-F238E27FC236}">
              <a16:creationId xmlns:a16="http://schemas.microsoft.com/office/drawing/2014/main" id="{00000000-0008-0000-0400-000006000000}"/>
            </a:ext>
          </a:extLst>
        </xdr:cNvPr>
        <xdr:cNvCxnSpPr/>
      </xdr:nvCxnSpPr>
      <xdr:spPr bwMode="auto">
        <a:xfrm flipH="1">
          <a:off x="8879416" y="10668001"/>
          <a:ext cx="751417" cy="264583"/>
        </a:xfrm>
        <a:prstGeom prst="straightConnector1">
          <a:avLst/>
        </a:prstGeom>
        <a:ln>
          <a:headEnd type="none" w="med" len="med"/>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21166</xdr:colOff>
      <xdr:row>57</xdr:row>
      <xdr:rowOff>248709</xdr:rowOff>
    </xdr:from>
    <xdr:to>
      <xdr:col>11</xdr:col>
      <xdr:colOff>677333</xdr:colOff>
      <xdr:row>59</xdr:row>
      <xdr:rowOff>5292</xdr:rowOff>
    </xdr:to>
    <xdr:cxnSp macro="">
      <xdr:nvCxnSpPr>
        <xdr:cNvPr id="7" name="直線矢印コネクタ 6">
          <a:extLst>
            <a:ext uri="{FF2B5EF4-FFF2-40B4-BE49-F238E27FC236}">
              <a16:creationId xmlns:a16="http://schemas.microsoft.com/office/drawing/2014/main" id="{00000000-0008-0000-0400-000007000000}"/>
            </a:ext>
          </a:extLst>
        </xdr:cNvPr>
        <xdr:cNvCxnSpPr/>
      </xdr:nvCxnSpPr>
      <xdr:spPr bwMode="auto">
        <a:xfrm flipH="1">
          <a:off x="8879416" y="14726709"/>
          <a:ext cx="751417" cy="264583"/>
        </a:xfrm>
        <a:prstGeom prst="straightConnector1">
          <a:avLst/>
        </a:prstGeom>
        <a:ln>
          <a:headEnd type="none" w="med" len="med"/>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10583</xdr:colOff>
      <xdr:row>64</xdr:row>
      <xdr:rowOff>21167</xdr:rowOff>
    </xdr:from>
    <xdr:to>
      <xdr:col>11</xdr:col>
      <xdr:colOff>666750</xdr:colOff>
      <xdr:row>65</xdr:row>
      <xdr:rowOff>31750</xdr:rowOff>
    </xdr:to>
    <xdr:cxnSp macro="">
      <xdr:nvCxnSpPr>
        <xdr:cNvPr id="8" name="直線矢印コネクタ 7">
          <a:extLst>
            <a:ext uri="{FF2B5EF4-FFF2-40B4-BE49-F238E27FC236}">
              <a16:creationId xmlns:a16="http://schemas.microsoft.com/office/drawing/2014/main" id="{00000000-0008-0000-0400-000008000000}"/>
            </a:ext>
          </a:extLst>
        </xdr:cNvPr>
        <xdr:cNvCxnSpPr/>
      </xdr:nvCxnSpPr>
      <xdr:spPr bwMode="auto">
        <a:xfrm flipH="1">
          <a:off x="8868833" y="16277167"/>
          <a:ext cx="751417" cy="264583"/>
        </a:xfrm>
        <a:prstGeom prst="straightConnector1">
          <a:avLst/>
        </a:prstGeom>
        <a:ln>
          <a:headEnd type="none" w="med" len="med"/>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52916</xdr:colOff>
      <xdr:row>23</xdr:row>
      <xdr:rowOff>15876</xdr:rowOff>
    </xdr:from>
    <xdr:to>
      <xdr:col>12</xdr:col>
      <xdr:colOff>21166</xdr:colOff>
      <xdr:row>24</xdr:row>
      <xdr:rowOff>26459</xdr:rowOff>
    </xdr:to>
    <xdr:cxnSp macro="">
      <xdr:nvCxnSpPr>
        <xdr:cNvPr id="9" name="直線矢印コネクタ 8">
          <a:extLst>
            <a:ext uri="{FF2B5EF4-FFF2-40B4-BE49-F238E27FC236}">
              <a16:creationId xmlns:a16="http://schemas.microsoft.com/office/drawing/2014/main" id="{00000000-0008-0000-0400-000009000000}"/>
            </a:ext>
          </a:extLst>
        </xdr:cNvPr>
        <xdr:cNvCxnSpPr/>
      </xdr:nvCxnSpPr>
      <xdr:spPr bwMode="auto">
        <a:xfrm flipH="1">
          <a:off x="8911166" y="5857876"/>
          <a:ext cx="746125" cy="264583"/>
        </a:xfrm>
        <a:prstGeom prst="straightConnector1">
          <a:avLst/>
        </a:prstGeom>
        <a:ln>
          <a:headEnd type="none" w="med" len="med"/>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26458</xdr:colOff>
      <xdr:row>29</xdr:row>
      <xdr:rowOff>26459</xdr:rowOff>
    </xdr:from>
    <xdr:to>
      <xdr:col>11</xdr:col>
      <xdr:colOff>677333</xdr:colOff>
      <xdr:row>30</xdr:row>
      <xdr:rowOff>37042</xdr:rowOff>
    </xdr:to>
    <xdr:cxnSp macro="">
      <xdr:nvCxnSpPr>
        <xdr:cNvPr id="12" name="直線矢印コネクタ 11">
          <a:extLst>
            <a:ext uri="{FF2B5EF4-FFF2-40B4-BE49-F238E27FC236}">
              <a16:creationId xmlns:a16="http://schemas.microsoft.com/office/drawing/2014/main" id="{00000000-0008-0000-0400-00000C000000}"/>
            </a:ext>
          </a:extLst>
        </xdr:cNvPr>
        <xdr:cNvCxnSpPr/>
      </xdr:nvCxnSpPr>
      <xdr:spPr bwMode="auto">
        <a:xfrm flipH="1">
          <a:off x="8884708" y="7392459"/>
          <a:ext cx="746125" cy="264583"/>
        </a:xfrm>
        <a:prstGeom prst="straightConnector1">
          <a:avLst/>
        </a:prstGeom>
        <a:ln>
          <a:headEnd type="none" w="med" len="med"/>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21166</xdr:colOff>
      <xdr:row>42</xdr:row>
      <xdr:rowOff>1</xdr:rowOff>
    </xdr:from>
    <xdr:to>
      <xdr:col>11</xdr:col>
      <xdr:colOff>677333</xdr:colOff>
      <xdr:row>43</xdr:row>
      <xdr:rowOff>10584</xdr:rowOff>
    </xdr:to>
    <xdr:cxnSp macro="">
      <xdr:nvCxnSpPr>
        <xdr:cNvPr id="10" name="直線矢印コネクタ 9">
          <a:extLst>
            <a:ext uri="{FF2B5EF4-FFF2-40B4-BE49-F238E27FC236}">
              <a16:creationId xmlns:a16="http://schemas.microsoft.com/office/drawing/2014/main" id="{00000000-0008-0000-0400-00000A000000}"/>
            </a:ext>
          </a:extLst>
        </xdr:cNvPr>
        <xdr:cNvCxnSpPr/>
      </xdr:nvCxnSpPr>
      <xdr:spPr bwMode="auto">
        <a:xfrm flipH="1">
          <a:off x="9181791" y="10124903"/>
          <a:ext cx="747607" cy="251652"/>
        </a:xfrm>
        <a:prstGeom prst="straightConnector1">
          <a:avLst/>
        </a:prstGeom>
        <a:ln>
          <a:headEnd type="none" w="med" len="med"/>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21166</xdr:colOff>
      <xdr:row>57</xdr:row>
      <xdr:rowOff>248709</xdr:rowOff>
    </xdr:from>
    <xdr:to>
      <xdr:col>11</xdr:col>
      <xdr:colOff>677333</xdr:colOff>
      <xdr:row>59</xdr:row>
      <xdr:rowOff>5292</xdr:rowOff>
    </xdr:to>
    <xdr:cxnSp macro="">
      <xdr:nvCxnSpPr>
        <xdr:cNvPr id="11" name="直線矢印コネクタ 10">
          <a:extLst>
            <a:ext uri="{FF2B5EF4-FFF2-40B4-BE49-F238E27FC236}">
              <a16:creationId xmlns:a16="http://schemas.microsoft.com/office/drawing/2014/main" id="{00000000-0008-0000-0400-00000B000000}"/>
            </a:ext>
          </a:extLst>
        </xdr:cNvPr>
        <xdr:cNvCxnSpPr/>
      </xdr:nvCxnSpPr>
      <xdr:spPr bwMode="auto">
        <a:xfrm flipH="1">
          <a:off x="9181791" y="13981334"/>
          <a:ext cx="747607" cy="247034"/>
        </a:xfrm>
        <a:prstGeom prst="straightConnector1">
          <a:avLst/>
        </a:prstGeom>
        <a:ln>
          <a:headEnd type="none" w="med" len="med"/>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10583</xdr:colOff>
      <xdr:row>64</xdr:row>
      <xdr:rowOff>21167</xdr:rowOff>
    </xdr:from>
    <xdr:to>
      <xdr:col>11</xdr:col>
      <xdr:colOff>666750</xdr:colOff>
      <xdr:row>65</xdr:row>
      <xdr:rowOff>31750</xdr:rowOff>
    </xdr:to>
    <xdr:cxnSp macro="">
      <xdr:nvCxnSpPr>
        <xdr:cNvPr id="13" name="直線矢印コネクタ 12">
          <a:extLst>
            <a:ext uri="{FF2B5EF4-FFF2-40B4-BE49-F238E27FC236}">
              <a16:creationId xmlns:a16="http://schemas.microsoft.com/office/drawing/2014/main" id="{00000000-0008-0000-0400-00000D000000}"/>
            </a:ext>
          </a:extLst>
        </xdr:cNvPr>
        <xdr:cNvCxnSpPr/>
      </xdr:nvCxnSpPr>
      <xdr:spPr bwMode="auto">
        <a:xfrm flipH="1">
          <a:off x="9171208" y="15449589"/>
          <a:ext cx="747607" cy="251652"/>
        </a:xfrm>
        <a:prstGeom prst="straightConnector1">
          <a:avLst/>
        </a:prstGeom>
        <a:ln>
          <a:headEnd type="none" w="med" len="med"/>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52916</xdr:colOff>
      <xdr:row>23</xdr:row>
      <xdr:rowOff>15876</xdr:rowOff>
    </xdr:from>
    <xdr:to>
      <xdr:col>12</xdr:col>
      <xdr:colOff>21166</xdr:colOff>
      <xdr:row>24</xdr:row>
      <xdr:rowOff>26459</xdr:rowOff>
    </xdr:to>
    <xdr:cxnSp macro="">
      <xdr:nvCxnSpPr>
        <xdr:cNvPr id="14" name="直線矢印コネクタ 13">
          <a:extLst>
            <a:ext uri="{FF2B5EF4-FFF2-40B4-BE49-F238E27FC236}">
              <a16:creationId xmlns:a16="http://schemas.microsoft.com/office/drawing/2014/main" id="{00000000-0008-0000-0400-00000E000000}"/>
            </a:ext>
          </a:extLst>
        </xdr:cNvPr>
        <xdr:cNvCxnSpPr/>
      </xdr:nvCxnSpPr>
      <xdr:spPr bwMode="auto">
        <a:xfrm flipH="1">
          <a:off x="9213541" y="5560465"/>
          <a:ext cx="733021" cy="251652"/>
        </a:xfrm>
        <a:prstGeom prst="straightConnector1">
          <a:avLst/>
        </a:prstGeom>
        <a:ln>
          <a:headEnd type="none" w="med" len="med"/>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26458</xdr:colOff>
      <xdr:row>29</xdr:row>
      <xdr:rowOff>26459</xdr:rowOff>
    </xdr:from>
    <xdr:to>
      <xdr:col>11</xdr:col>
      <xdr:colOff>677333</xdr:colOff>
      <xdr:row>30</xdr:row>
      <xdr:rowOff>37042</xdr:rowOff>
    </xdr:to>
    <xdr:cxnSp macro="">
      <xdr:nvCxnSpPr>
        <xdr:cNvPr id="15" name="直線矢印コネクタ 14">
          <a:extLst>
            <a:ext uri="{FF2B5EF4-FFF2-40B4-BE49-F238E27FC236}">
              <a16:creationId xmlns:a16="http://schemas.microsoft.com/office/drawing/2014/main" id="{00000000-0008-0000-0400-00000F000000}"/>
            </a:ext>
          </a:extLst>
        </xdr:cNvPr>
        <xdr:cNvCxnSpPr/>
      </xdr:nvCxnSpPr>
      <xdr:spPr bwMode="auto">
        <a:xfrm flipH="1">
          <a:off x="9187083" y="7017463"/>
          <a:ext cx="742315" cy="251652"/>
        </a:xfrm>
        <a:prstGeom prst="straightConnector1">
          <a:avLst/>
        </a:prstGeom>
        <a:ln>
          <a:headEnd type="none" w="med" len="med"/>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9525</xdr:colOff>
      <xdr:row>14</xdr:row>
      <xdr:rowOff>9523</xdr:rowOff>
    </xdr:from>
    <xdr:to>
      <xdr:col>14</xdr:col>
      <xdr:colOff>0</xdr:colOff>
      <xdr:row>25</xdr:row>
      <xdr:rowOff>9524</xdr:rowOff>
    </xdr:to>
    <xdr:cxnSp macro="">
      <xdr:nvCxnSpPr>
        <xdr:cNvPr id="2" name="直線コネクタ 1">
          <a:extLst>
            <a:ext uri="{FF2B5EF4-FFF2-40B4-BE49-F238E27FC236}">
              <a16:creationId xmlns:a16="http://schemas.microsoft.com/office/drawing/2014/main" id="{00000000-0008-0000-0600-000002000000}"/>
            </a:ext>
          </a:extLst>
        </xdr:cNvPr>
        <xdr:cNvCxnSpPr/>
      </xdr:nvCxnSpPr>
      <xdr:spPr>
        <a:xfrm rot="16200000" flipH="1">
          <a:off x="-471488" y="2224086"/>
          <a:ext cx="1885951" cy="923925"/>
        </a:xfrm>
        <a:prstGeom prst="line">
          <a:avLst/>
        </a:prstGeom>
        <a:ln w="127">
          <a:solidFill>
            <a:srgbClr val="969696"/>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65</xdr:col>
      <xdr:colOff>9525</xdr:colOff>
      <xdr:row>42</xdr:row>
      <xdr:rowOff>66676</xdr:rowOff>
    </xdr:from>
    <xdr:to>
      <xdr:col>107</xdr:col>
      <xdr:colOff>66675</xdr:colOff>
      <xdr:row>68</xdr:row>
      <xdr:rowOff>156882</xdr:rowOff>
    </xdr:to>
    <xdr:sp macro="" textlink="">
      <xdr:nvSpPr>
        <xdr:cNvPr id="2" name="AutoShape 255">
          <a:extLst>
            <a:ext uri="{FF2B5EF4-FFF2-40B4-BE49-F238E27FC236}">
              <a16:creationId xmlns:a16="http://schemas.microsoft.com/office/drawing/2014/main" id="{00000000-0008-0000-0700-000002000000}"/>
            </a:ext>
          </a:extLst>
        </xdr:cNvPr>
        <xdr:cNvSpPr>
          <a:spLocks noChangeArrowheads="1"/>
        </xdr:cNvSpPr>
      </xdr:nvSpPr>
      <xdr:spPr bwMode="auto">
        <a:xfrm>
          <a:off x="6564966" y="5322235"/>
          <a:ext cx="4292974" cy="3418353"/>
        </a:xfrm>
        <a:prstGeom prst="roundRect">
          <a:avLst>
            <a:gd name="adj" fmla="val 6588"/>
          </a:avLst>
        </a:prstGeom>
        <a:noFill/>
        <a:ln w="57150">
          <a:solidFill>
            <a:srgbClr val="0000FF"/>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66675</xdr:colOff>
      <xdr:row>42</xdr:row>
      <xdr:rowOff>66676</xdr:rowOff>
    </xdr:from>
    <xdr:to>
      <xdr:col>52</xdr:col>
      <xdr:colOff>85725</xdr:colOff>
      <xdr:row>68</xdr:row>
      <xdr:rowOff>134470</xdr:rowOff>
    </xdr:to>
    <xdr:sp macro="" textlink="">
      <xdr:nvSpPr>
        <xdr:cNvPr id="3" name="AutoShape 254">
          <a:extLst>
            <a:ext uri="{FF2B5EF4-FFF2-40B4-BE49-F238E27FC236}">
              <a16:creationId xmlns:a16="http://schemas.microsoft.com/office/drawing/2014/main" id="{00000000-0008-0000-0700-000003000000}"/>
            </a:ext>
          </a:extLst>
        </xdr:cNvPr>
        <xdr:cNvSpPr>
          <a:spLocks noChangeArrowheads="1"/>
        </xdr:cNvSpPr>
      </xdr:nvSpPr>
      <xdr:spPr bwMode="auto">
        <a:xfrm>
          <a:off x="1680322" y="5322235"/>
          <a:ext cx="3649756" cy="3395941"/>
        </a:xfrm>
        <a:prstGeom prst="roundRect">
          <a:avLst>
            <a:gd name="adj" fmla="val 7315"/>
          </a:avLst>
        </a:prstGeom>
        <a:noFill/>
        <a:ln w="57150">
          <a:solidFill>
            <a:srgbClr val="0000FF"/>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51</xdr:col>
      <xdr:colOff>47625</xdr:colOff>
      <xdr:row>47</xdr:row>
      <xdr:rowOff>76200</xdr:rowOff>
    </xdr:from>
    <xdr:to>
      <xdr:col>54</xdr:col>
      <xdr:colOff>76200</xdr:colOff>
      <xdr:row>51</xdr:row>
      <xdr:rowOff>9525</xdr:rowOff>
    </xdr:to>
    <xdr:sp macro="" textlink="">
      <xdr:nvSpPr>
        <xdr:cNvPr id="20" name="Oval 244">
          <a:extLst>
            <a:ext uri="{FF2B5EF4-FFF2-40B4-BE49-F238E27FC236}">
              <a16:creationId xmlns:a16="http://schemas.microsoft.com/office/drawing/2014/main" id="{00000000-0008-0000-0700-000014000000}"/>
            </a:ext>
          </a:extLst>
        </xdr:cNvPr>
        <xdr:cNvSpPr>
          <a:spLocks noChangeArrowheads="1"/>
        </xdr:cNvSpPr>
      </xdr:nvSpPr>
      <xdr:spPr bwMode="auto">
        <a:xfrm>
          <a:off x="4905375" y="5943600"/>
          <a:ext cx="314325" cy="352425"/>
        </a:xfrm>
        <a:prstGeom prst="ellipse">
          <a:avLst/>
        </a:prstGeom>
        <a:solidFill>
          <a:srgbClr val="FFFF00"/>
        </a:solidFill>
        <a:ln w="12700" algn="ctr">
          <a:solidFill>
            <a:srgbClr val="008000"/>
          </a:solidFill>
          <a:round/>
          <a:headEnd/>
          <a:tailEnd/>
        </a:ln>
        <a:effectLst>
          <a:outerShdw dist="35921" dir="2700000" algn="ctr" rotWithShape="0">
            <a:srgbClr val="000000"/>
          </a:outerShdw>
        </a:effectLst>
      </xdr:spPr>
      <xdr:txBody>
        <a:bodyPr vertOverflow="clip" wrap="square" lIns="36576" tIns="22860" rIns="36576" bIns="0" anchor="t" upright="1"/>
        <a:lstStyle/>
        <a:p>
          <a:pPr algn="ctr" rtl="0">
            <a:defRPr sz="1000"/>
          </a:pPr>
          <a:r>
            <a:rPr lang="en-US" altLang="ja-JP" sz="1600" b="1" i="0" u="none" strike="noStrike" baseline="0">
              <a:solidFill>
                <a:srgbClr val="000000"/>
              </a:solidFill>
              <a:latin typeface="ＭＳ Ｐゴシック"/>
              <a:ea typeface="ＭＳ Ｐゴシック"/>
            </a:rPr>
            <a:t>1</a:t>
          </a:r>
          <a:endParaRPr lang="ja-JP" altLang="en-US" sz="1600" b="1" i="0" u="none" strike="noStrike" baseline="0">
            <a:solidFill>
              <a:srgbClr val="000000"/>
            </a:solidFill>
            <a:latin typeface="ＭＳ Ｐゴシック"/>
            <a:ea typeface="ＭＳ Ｐゴシック"/>
          </a:endParaRPr>
        </a:p>
      </xdr:txBody>
    </xdr:sp>
    <xdr:clientData/>
  </xdr:twoCellAnchor>
  <xdr:twoCellAnchor>
    <xdr:from>
      <xdr:col>51</xdr:col>
      <xdr:colOff>28575</xdr:colOff>
      <xdr:row>53</xdr:row>
      <xdr:rowOff>0</xdr:rowOff>
    </xdr:from>
    <xdr:to>
      <xdr:col>54</xdr:col>
      <xdr:colOff>57150</xdr:colOff>
      <xdr:row>56</xdr:row>
      <xdr:rowOff>0</xdr:rowOff>
    </xdr:to>
    <xdr:sp macro="" textlink="">
      <xdr:nvSpPr>
        <xdr:cNvPr id="21" name="Oval 245">
          <a:extLst>
            <a:ext uri="{FF2B5EF4-FFF2-40B4-BE49-F238E27FC236}">
              <a16:creationId xmlns:a16="http://schemas.microsoft.com/office/drawing/2014/main" id="{00000000-0008-0000-0700-000015000000}"/>
            </a:ext>
          </a:extLst>
        </xdr:cNvPr>
        <xdr:cNvSpPr>
          <a:spLocks noChangeArrowheads="1"/>
        </xdr:cNvSpPr>
      </xdr:nvSpPr>
      <xdr:spPr bwMode="auto">
        <a:xfrm>
          <a:off x="4886325" y="7515225"/>
          <a:ext cx="314325" cy="342900"/>
        </a:xfrm>
        <a:prstGeom prst="ellipse">
          <a:avLst/>
        </a:prstGeom>
        <a:solidFill>
          <a:srgbClr val="FFFF00"/>
        </a:solidFill>
        <a:ln w="12700" algn="ctr">
          <a:solidFill>
            <a:srgbClr val="008000"/>
          </a:solidFill>
          <a:round/>
          <a:headEnd/>
          <a:tailEnd/>
        </a:ln>
        <a:effectLst>
          <a:outerShdw dist="35921" dir="2700000" algn="ctr" rotWithShape="0">
            <a:srgbClr val="000000"/>
          </a:outerShdw>
        </a:effectLst>
      </xdr:spPr>
      <xdr:txBody>
        <a:bodyPr vertOverflow="clip" wrap="square" lIns="36576" tIns="22860" rIns="36576" bIns="0" anchor="t" upright="1"/>
        <a:lstStyle/>
        <a:p>
          <a:pPr algn="ctr" rtl="0">
            <a:defRPr sz="1000"/>
          </a:pPr>
          <a:r>
            <a:rPr lang="en-US" altLang="ja-JP" sz="1400" b="1" i="0" u="none" strike="noStrike" baseline="0">
              <a:solidFill>
                <a:srgbClr val="000000"/>
              </a:solidFill>
              <a:latin typeface="ＭＳ Ｐゴシック"/>
              <a:ea typeface="ＭＳ Ｐゴシック"/>
            </a:rPr>
            <a:t>2</a:t>
          </a:r>
          <a:endParaRPr lang="ja-JP" altLang="en-US" sz="1400" b="1" i="0" u="none" strike="noStrike" baseline="0">
            <a:solidFill>
              <a:srgbClr val="000000"/>
            </a:solidFill>
            <a:latin typeface="ＭＳ Ｐゴシック"/>
            <a:ea typeface="ＭＳ Ｐゴシック"/>
          </a:endParaRPr>
        </a:p>
      </xdr:txBody>
    </xdr:sp>
    <xdr:clientData/>
  </xdr:twoCellAnchor>
  <xdr:twoCellAnchor>
    <xdr:from>
      <xdr:col>2</xdr:col>
      <xdr:colOff>28575</xdr:colOff>
      <xdr:row>29</xdr:row>
      <xdr:rowOff>0</xdr:rowOff>
    </xdr:from>
    <xdr:to>
      <xdr:col>47</xdr:col>
      <xdr:colOff>67236</xdr:colOff>
      <xdr:row>35</xdr:row>
      <xdr:rowOff>85725</xdr:rowOff>
    </xdr:to>
    <xdr:sp macro="" textlink="">
      <xdr:nvSpPr>
        <xdr:cNvPr id="26" name="AutoShape 253">
          <a:extLst>
            <a:ext uri="{FF2B5EF4-FFF2-40B4-BE49-F238E27FC236}">
              <a16:creationId xmlns:a16="http://schemas.microsoft.com/office/drawing/2014/main" id="{00000000-0008-0000-0700-00001A000000}"/>
            </a:ext>
          </a:extLst>
        </xdr:cNvPr>
        <xdr:cNvSpPr>
          <a:spLocks noChangeArrowheads="1"/>
        </xdr:cNvSpPr>
      </xdr:nvSpPr>
      <xdr:spPr bwMode="auto">
        <a:xfrm>
          <a:off x="230281" y="3989294"/>
          <a:ext cx="4577043" cy="646019"/>
        </a:xfrm>
        <a:prstGeom prst="roundRect">
          <a:avLst>
            <a:gd name="adj" fmla="val 16667"/>
          </a:avLst>
        </a:prstGeom>
        <a:noFill/>
        <a:ln w="57150">
          <a:solidFill>
            <a:srgbClr val="0000FF"/>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absolute">
    <xdr:from>
      <xdr:col>73</xdr:col>
      <xdr:colOff>47625</xdr:colOff>
      <xdr:row>30</xdr:row>
      <xdr:rowOff>66675</xdr:rowOff>
    </xdr:from>
    <xdr:to>
      <xdr:col>78</xdr:col>
      <xdr:colOff>47625</xdr:colOff>
      <xdr:row>35</xdr:row>
      <xdr:rowOff>0</xdr:rowOff>
    </xdr:to>
    <xdr:grpSp>
      <xdr:nvGrpSpPr>
        <xdr:cNvPr id="40" name="グループ化 106">
          <a:extLst>
            <a:ext uri="{FF2B5EF4-FFF2-40B4-BE49-F238E27FC236}">
              <a16:creationId xmlns:a16="http://schemas.microsoft.com/office/drawing/2014/main" id="{00000000-0008-0000-0700-000028000000}"/>
            </a:ext>
          </a:extLst>
        </xdr:cNvPr>
        <xdr:cNvGrpSpPr>
          <a:grpSpLocks/>
        </xdr:cNvGrpSpPr>
      </xdr:nvGrpSpPr>
      <xdr:grpSpPr bwMode="auto">
        <a:xfrm>
          <a:off x="6073775" y="4130675"/>
          <a:ext cx="412750" cy="403225"/>
          <a:chOff x="5200650" y="409575"/>
          <a:chExt cx="495300" cy="390525"/>
        </a:xfrm>
      </xdr:grpSpPr>
      <xdr:grpSp>
        <xdr:nvGrpSpPr>
          <xdr:cNvPr id="41" name="グループ化 12">
            <a:extLst>
              <a:ext uri="{FF2B5EF4-FFF2-40B4-BE49-F238E27FC236}">
                <a16:creationId xmlns:a16="http://schemas.microsoft.com/office/drawing/2014/main" id="{00000000-0008-0000-0700-000029000000}"/>
              </a:ext>
            </a:extLst>
          </xdr:cNvPr>
          <xdr:cNvGrpSpPr>
            <a:grpSpLocks/>
          </xdr:cNvGrpSpPr>
        </xdr:nvGrpSpPr>
        <xdr:grpSpPr bwMode="auto">
          <a:xfrm>
            <a:off x="5324475" y="409575"/>
            <a:ext cx="247650" cy="390525"/>
            <a:chOff x="6572250" y="323850"/>
            <a:chExt cx="247650" cy="390525"/>
          </a:xfrm>
        </xdr:grpSpPr>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rot="5400000">
              <a:off x="6731149"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rot="16200000">
              <a:off x="6731149" y="531517"/>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2" name="グループ化 13">
            <a:extLst>
              <a:ext uri="{FF2B5EF4-FFF2-40B4-BE49-F238E27FC236}">
                <a16:creationId xmlns:a16="http://schemas.microsoft.com/office/drawing/2014/main" id="{00000000-0008-0000-0700-00002A000000}"/>
              </a:ext>
            </a:extLst>
          </xdr:cNvPr>
          <xdr:cNvGrpSpPr>
            <a:grpSpLocks/>
          </xdr:cNvGrpSpPr>
        </xdr:nvGrpSpPr>
        <xdr:grpSpPr bwMode="auto">
          <a:xfrm>
            <a:off x="5200650" y="457200"/>
            <a:ext cx="495300" cy="342900"/>
            <a:chOff x="5638800" y="295275"/>
            <a:chExt cx="495300" cy="342900"/>
          </a:xfrm>
        </xdr:grpSpPr>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10</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editAs="absolute">
    <xdr:from>
      <xdr:col>46</xdr:col>
      <xdr:colOff>57152</xdr:colOff>
      <xdr:row>43</xdr:row>
      <xdr:rowOff>57150</xdr:rowOff>
    </xdr:from>
    <xdr:to>
      <xdr:col>52</xdr:col>
      <xdr:colOff>6726</xdr:colOff>
      <xdr:row>47</xdr:row>
      <xdr:rowOff>47625</xdr:rowOff>
    </xdr:to>
    <xdr:grpSp>
      <xdr:nvGrpSpPr>
        <xdr:cNvPr id="47" name="グループ化 114">
          <a:extLst>
            <a:ext uri="{FF2B5EF4-FFF2-40B4-BE49-F238E27FC236}">
              <a16:creationId xmlns:a16="http://schemas.microsoft.com/office/drawing/2014/main" id="{00000000-0008-0000-0700-00002F000000}"/>
            </a:ext>
          </a:extLst>
        </xdr:cNvPr>
        <xdr:cNvGrpSpPr>
          <a:grpSpLocks/>
        </xdr:cNvGrpSpPr>
      </xdr:nvGrpSpPr>
      <xdr:grpSpPr bwMode="auto">
        <a:xfrm>
          <a:off x="3854452" y="5403850"/>
          <a:ext cx="444874" cy="396875"/>
          <a:chOff x="5200650" y="409575"/>
          <a:chExt cx="505906" cy="390525"/>
        </a:xfrm>
      </xdr:grpSpPr>
      <xdr:grpSp>
        <xdr:nvGrpSpPr>
          <xdr:cNvPr id="48" name="グループ化 12">
            <a:extLst>
              <a:ext uri="{FF2B5EF4-FFF2-40B4-BE49-F238E27FC236}">
                <a16:creationId xmlns:a16="http://schemas.microsoft.com/office/drawing/2014/main" id="{00000000-0008-0000-0700-000030000000}"/>
              </a:ext>
            </a:extLst>
          </xdr:cNvPr>
          <xdr:cNvGrpSpPr>
            <a:grpSpLocks/>
          </xdr:cNvGrpSpPr>
        </xdr:nvGrpSpPr>
        <xdr:grpSpPr bwMode="auto">
          <a:xfrm>
            <a:off x="5324475" y="409575"/>
            <a:ext cx="247650" cy="390525"/>
            <a:chOff x="6572250" y="323850"/>
            <a:chExt cx="247650" cy="390525"/>
          </a:xfrm>
        </xdr:grpSpPr>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rot="5400000">
              <a:off x="6637042"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rot="16200000">
              <a:off x="6637042" y="53151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9" name="グループ化 13">
            <a:extLst>
              <a:ext uri="{FF2B5EF4-FFF2-40B4-BE49-F238E27FC236}">
                <a16:creationId xmlns:a16="http://schemas.microsoft.com/office/drawing/2014/main" id="{00000000-0008-0000-0700-000031000000}"/>
              </a:ext>
            </a:extLst>
          </xdr:cNvPr>
          <xdr:cNvGrpSpPr>
            <a:grpSpLocks/>
          </xdr:cNvGrpSpPr>
        </xdr:nvGrpSpPr>
        <xdr:grpSpPr bwMode="auto">
          <a:xfrm>
            <a:off x="5200650" y="454985"/>
            <a:ext cx="505906" cy="334004"/>
            <a:chOff x="5638800" y="293060"/>
            <a:chExt cx="505906" cy="334004"/>
          </a:xfrm>
        </xdr:grpSpPr>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5649406" y="400015"/>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11</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editAs="absolute">
    <xdr:from>
      <xdr:col>43</xdr:col>
      <xdr:colOff>47625</xdr:colOff>
      <xdr:row>30</xdr:row>
      <xdr:rowOff>66675</xdr:rowOff>
    </xdr:from>
    <xdr:to>
      <xdr:col>48</xdr:col>
      <xdr:colOff>47625</xdr:colOff>
      <xdr:row>35</xdr:row>
      <xdr:rowOff>0</xdr:rowOff>
    </xdr:to>
    <xdr:grpSp>
      <xdr:nvGrpSpPr>
        <xdr:cNvPr id="54" name="グループ化 137">
          <a:extLst>
            <a:ext uri="{FF2B5EF4-FFF2-40B4-BE49-F238E27FC236}">
              <a16:creationId xmlns:a16="http://schemas.microsoft.com/office/drawing/2014/main" id="{00000000-0008-0000-0700-000036000000}"/>
            </a:ext>
          </a:extLst>
        </xdr:cNvPr>
        <xdr:cNvGrpSpPr>
          <a:grpSpLocks/>
        </xdr:cNvGrpSpPr>
      </xdr:nvGrpSpPr>
      <xdr:grpSpPr bwMode="auto">
        <a:xfrm>
          <a:off x="3597275" y="4130675"/>
          <a:ext cx="412750" cy="403225"/>
          <a:chOff x="5200650" y="409575"/>
          <a:chExt cx="495313" cy="390525"/>
        </a:xfrm>
      </xdr:grpSpPr>
      <xdr:grpSp>
        <xdr:nvGrpSpPr>
          <xdr:cNvPr id="55" name="グループ化 12">
            <a:extLst>
              <a:ext uri="{FF2B5EF4-FFF2-40B4-BE49-F238E27FC236}">
                <a16:creationId xmlns:a16="http://schemas.microsoft.com/office/drawing/2014/main" id="{00000000-0008-0000-0700-000037000000}"/>
              </a:ext>
            </a:extLst>
          </xdr:cNvPr>
          <xdr:cNvGrpSpPr>
            <a:grpSpLocks/>
          </xdr:cNvGrpSpPr>
        </xdr:nvGrpSpPr>
        <xdr:grpSpPr bwMode="auto">
          <a:xfrm>
            <a:off x="5324475" y="409575"/>
            <a:ext cx="247650" cy="390525"/>
            <a:chOff x="6572250" y="323850"/>
            <a:chExt cx="247650" cy="390525"/>
          </a:xfrm>
        </xdr:grpSpPr>
        <xdr:sp macro="" textlink="">
          <xdr:nvSpPr>
            <xdr:cNvPr id="59" name="テキスト ボックス 58">
              <a:extLst>
                <a:ext uri="{FF2B5EF4-FFF2-40B4-BE49-F238E27FC236}">
                  <a16:creationId xmlns:a16="http://schemas.microsoft.com/office/drawing/2014/main" id="{00000000-0008-0000-0700-00003B000000}"/>
                </a:ext>
              </a:extLst>
            </xdr:cNvPr>
            <xdr:cNvSpPr txBox="1"/>
          </xdr:nvSpPr>
          <xdr:spPr>
            <a:xfrm rot="5400000">
              <a:off x="6632096" y="259055"/>
              <a:ext cx="118066" cy="2476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60" name="テキスト ボックス 59">
              <a:extLst>
                <a:ext uri="{FF2B5EF4-FFF2-40B4-BE49-F238E27FC236}">
                  <a16:creationId xmlns:a16="http://schemas.microsoft.com/office/drawing/2014/main" id="{00000000-0008-0000-0700-00003C000000}"/>
                </a:ext>
              </a:extLst>
            </xdr:cNvPr>
            <xdr:cNvSpPr txBox="1"/>
          </xdr:nvSpPr>
          <xdr:spPr>
            <a:xfrm rot="16200000">
              <a:off x="6632096" y="531514"/>
              <a:ext cx="118066" cy="2476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56" name="グループ化 13">
            <a:extLst>
              <a:ext uri="{FF2B5EF4-FFF2-40B4-BE49-F238E27FC236}">
                <a16:creationId xmlns:a16="http://schemas.microsoft.com/office/drawing/2014/main" id="{00000000-0008-0000-0700-000038000000}"/>
              </a:ext>
            </a:extLst>
          </xdr:cNvPr>
          <xdr:cNvGrpSpPr>
            <a:grpSpLocks/>
          </xdr:cNvGrpSpPr>
        </xdr:nvGrpSpPr>
        <xdr:grpSpPr bwMode="auto">
          <a:xfrm>
            <a:off x="5200650" y="457200"/>
            <a:ext cx="495313" cy="342900"/>
            <a:chOff x="5638800" y="295275"/>
            <a:chExt cx="495313" cy="342900"/>
          </a:xfrm>
        </xdr:grpSpPr>
        <xdr:sp macro="" textlink="">
          <xdr:nvSpPr>
            <xdr:cNvPr id="57" name="テキスト ボックス 56">
              <a:extLst>
                <a:ext uri="{FF2B5EF4-FFF2-40B4-BE49-F238E27FC236}">
                  <a16:creationId xmlns:a16="http://schemas.microsoft.com/office/drawing/2014/main" id="{00000000-0008-0000-0700-000039000000}"/>
                </a:ext>
              </a:extLst>
            </xdr:cNvPr>
            <xdr:cNvSpPr txBox="1"/>
          </xdr:nvSpPr>
          <xdr:spPr>
            <a:xfrm flipH="1">
              <a:off x="5638800" y="293060"/>
              <a:ext cx="495313"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58" name="テキスト ボックス 57">
              <a:extLst>
                <a:ext uri="{FF2B5EF4-FFF2-40B4-BE49-F238E27FC236}">
                  <a16:creationId xmlns:a16="http://schemas.microsoft.com/office/drawing/2014/main" id="{00000000-0008-0000-0700-00003A000000}"/>
                </a:ext>
              </a:extLst>
            </xdr:cNvPr>
            <xdr:cNvSpPr txBox="1"/>
          </xdr:nvSpPr>
          <xdr:spPr>
            <a:xfrm>
              <a:off x="5638800" y="411126"/>
              <a:ext cx="495313"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７</a:t>
              </a:r>
            </a:p>
          </xdr:txBody>
        </xdr:sp>
      </xdr:grpSp>
    </xdr:grpSp>
    <xdr:clientData/>
  </xdr:twoCellAnchor>
  <xdr:twoCellAnchor editAs="absolute">
    <xdr:from>
      <xdr:col>67</xdr:col>
      <xdr:colOff>38100</xdr:colOff>
      <xdr:row>30</xdr:row>
      <xdr:rowOff>66675</xdr:rowOff>
    </xdr:from>
    <xdr:to>
      <xdr:col>72</xdr:col>
      <xdr:colOff>47625</xdr:colOff>
      <xdr:row>35</xdr:row>
      <xdr:rowOff>0</xdr:rowOff>
    </xdr:to>
    <xdr:grpSp>
      <xdr:nvGrpSpPr>
        <xdr:cNvPr id="68" name="グループ化 160">
          <a:extLst>
            <a:ext uri="{FF2B5EF4-FFF2-40B4-BE49-F238E27FC236}">
              <a16:creationId xmlns:a16="http://schemas.microsoft.com/office/drawing/2014/main" id="{00000000-0008-0000-0700-000044000000}"/>
            </a:ext>
          </a:extLst>
        </xdr:cNvPr>
        <xdr:cNvGrpSpPr>
          <a:grpSpLocks/>
        </xdr:cNvGrpSpPr>
      </xdr:nvGrpSpPr>
      <xdr:grpSpPr bwMode="auto">
        <a:xfrm>
          <a:off x="5568950" y="4130675"/>
          <a:ext cx="422275" cy="403225"/>
          <a:chOff x="5200650" y="409575"/>
          <a:chExt cx="495300" cy="390525"/>
        </a:xfrm>
      </xdr:grpSpPr>
      <xdr:grpSp>
        <xdr:nvGrpSpPr>
          <xdr:cNvPr id="69" name="グループ化 12">
            <a:extLst>
              <a:ext uri="{FF2B5EF4-FFF2-40B4-BE49-F238E27FC236}">
                <a16:creationId xmlns:a16="http://schemas.microsoft.com/office/drawing/2014/main" id="{00000000-0008-0000-0700-000045000000}"/>
              </a:ext>
            </a:extLst>
          </xdr:cNvPr>
          <xdr:cNvGrpSpPr>
            <a:grpSpLocks/>
          </xdr:cNvGrpSpPr>
        </xdr:nvGrpSpPr>
        <xdr:grpSpPr bwMode="auto">
          <a:xfrm>
            <a:off x="5324475" y="409575"/>
            <a:ext cx="247650" cy="390525"/>
            <a:chOff x="6572250" y="323850"/>
            <a:chExt cx="247650" cy="390525"/>
          </a:xfrm>
        </xdr:grpSpPr>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rot="5400000">
              <a:off x="6637042" y="261486"/>
              <a:ext cx="118066"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rot="16200000">
              <a:off x="6637042" y="533945"/>
              <a:ext cx="118066"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70" name="グループ化 13">
            <a:extLst>
              <a:ext uri="{FF2B5EF4-FFF2-40B4-BE49-F238E27FC236}">
                <a16:creationId xmlns:a16="http://schemas.microsoft.com/office/drawing/2014/main" id="{00000000-0008-0000-0700-000046000000}"/>
              </a:ext>
            </a:extLst>
          </xdr:cNvPr>
          <xdr:cNvGrpSpPr>
            <a:grpSpLocks/>
          </xdr:cNvGrpSpPr>
        </xdr:nvGrpSpPr>
        <xdr:grpSpPr bwMode="auto">
          <a:xfrm>
            <a:off x="5200650" y="457200"/>
            <a:ext cx="495300" cy="342900"/>
            <a:chOff x="5638800" y="295275"/>
            <a:chExt cx="495300" cy="342900"/>
          </a:xfrm>
        </xdr:grpSpPr>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９</a:t>
              </a:r>
            </a:p>
          </xdr:txBody>
        </xdr:sp>
      </xdr:grpSp>
    </xdr:grpSp>
    <xdr:clientData/>
  </xdr:twoCellAnchor>
  <xdr:twoCellAnchor editAs="absolute">
    <xdr:from>
      <xdr:col>22</xdr:col>
      <xdr:colOff>38100</xdr:colOff>
      <xdr:row>30</xdr:row>
      <xdr:rowOff>66675</xdr:rowOff>
    </xdr:from>
    <xdr:to>
      <xdr:col>27</xdr:col>
      <xdr:colOff>38100</xdr:colOff>
      <xdr:row>34</xdr:row>
      <xdr:rowOff>47625</xdr:rowOff>
    </xdr:to>
    <xdr:grpSp>
      <xdr:nvGrpSpPr>
        <xdr:cNvPr id="103" name="グループ化 201">
          <a:extLst>
            <a:ext uri="{FF2B5EF4-FFF2-40B4-BE49-F238E27FC236}">
              <a16:creationId xmlns:a16="http://schemas.microsoft.com/office/drawing/2014/main" id="{00000000-0008-0000-0700-000067000000}"/>
            </a:ext>
          </a:extLst>
        </xdr:cNvPr>
        <xdr:cNvGrpSpPr>
          <a:grpSpLocks/>
        </xdr:cNvGrpSpPr>
      </xdr:nvGrpSpPr>
      <xdr:grpSpPr bwMode="auto">
        <a:xfrm>
          <a:off x="1854200" y="4130675"/>
          <a:ext cx="412750" cy="387350"/>
          <a:chOff x="5200650" y="409575"/>
          <a:chExt cx="495313" cy="390525"/>
        </a:xfrm>
      </xdr:grpSpPr>
      <xdr:grpSp>
        <xdr:nvGrpSpPr>
          <xdr:cNvPr id="104" name="グループ化 12">
            <a:extLst>
              <a:ext uri="{FF2B5EF4-FFF2-40B4-BE49-F238E27FC236}">
                <a16:creationId xmlns:a16="http://schemas.microsoft.com/office/drawing/2014/main" id="{00000000-0008-0000-0700-000068000000}"/>
              </a:ext>
            </a:extLst>
          </xdr:cNvPr>
          <xdr:cNvGrpSpPr>
            <a:grpSpLocks/>
          </xdr:cNvGrpSpPr>
        </xdr:nvGrpSpPr>
        <xdr:grpSpPr bwMode="auto">
          <a:xfrm>
            <a:off x="5324475" y="409575"/>
            <a:ext cx="247650" cy="390525"/>
            <a:chOff x="6572250" y="323850"/>
            <a:chExt cx="247650" cy="390525"/>
          </a:xfrm>
        </xdr:grpSpPr>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rot="5400000">
              <a:off x="6635340" y="255811"/>
              <a:ext cx="111579" cy="2476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rot="16200000">
              <a:off x="6635340" y="534757"/>
              <a:ext cx="111579" cy="2476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105" name="グループ化 13">
            <a:extLst>
              <a:ext uri="{FF2B5EF4-FFF2-40B4-BE49-F238E27FC236}">
                <a16:creationId xmlns:a16="http://schemas.microsoft.com/office/drawing/2014/main" id="{00000000-0008-0000-0700-000069000000}"/>
              </a:ext>
            </a:extLst>
          </xdr:cNvPr>
          <xdr:cNvGrpSpPr>
            <a:grpSpLocks/>
          </xdr:cNvGrpSpPr>
        </xdr:nvGrpSpPr>
        <xdr:grpSpPr bwMode="auto">
          <a:xfrm>
            <a:off x="5200650" y="457200"/>
            <a:ext cx="495313" cy="342900"/>
            <a:chOff x="5638800" y="295275"/>
            <a:chExt cx="495313" cy="342900"/>
          </a:xfrm>
        </xdr:grpSpPr>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flipH="1">
              <a:off x="5638800" y="294141"/>
              <a:ext cx="495313"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5638800" y="405719"/>
              <a:ext cx="495313"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６</a:t>
              </a:r>
            </a:p>
          </xdr:txBody>
        </xdr:sp>
      </xdr:grpSp>
    </xdr:grpSp>
    <xdr:clientData/>
  </xdr:twoCellAnchor>
  <xdr:twoCellAnchor editAs="absolute">
    <xdr:from>
      <xdr:col>100</xdr:col>
      <xdr:colOff>57150</xdr:colOff>
      <xdr:row>43</xdr:row>
      <xdr:rowOff>47625</xdr:rowOff>
    </xdr:from>
    <xdr:to>
      <xdr:col>105</xdr:col>
      <xdr:colOff>76200</xdr:colOff>
      <xdr:row>47</xdr:row>
      <xdr:rowOff>38100</xdr:rowOff>
    </xdr:to>
    <xdr:grpSp>
      <xdr:nvGrpSpPr>
        <xdr:cNvPr id="110" name="グループ化 210">
          <a:extLst>
            <a:ext uri="{FF2B5EF4-FFF2-40B4-BE49-F238E27FC236}">
              <a16:creationId xmlns:a16="http://schemas.microsoft.com/office/drawing/2014/main" id="{00000000-0008-0000-0700-00006E000000}"/>
            </a:ext>
          </a:extLst>
        </xdr:cNvPr>
        <xdr:cNvGrpSpPr>
          <a:grpSpLocks/>
        </xdr:cNvGrpSpPr>
      </xdr:nvGrpSpPr>
      <xdr:grpSpPr bwMode="auto">
        <a:xfrm>
          <a:off x="8312150" y="5394325"/>
          <a:ext cx="431800" cy="396875"/>
          <a:chOff x="5200650" y="409575"/>
          <a:chExt cx="495300" cy="390525"/>
        </a:xfrm>
      </xdr:grpSpPr>
      <xdr:grpSp>
        <xdr:nvGrpSpPr>
          <xdr:cNvPr id="111" name="グループ化 12">
            <a:extLst>
              <a:ext uri="{FF2B5EF4-FFF2-40B4-BE49-F238E27FC236}">
                <a16:creationId xmlns:a16="http://schemas.microsoft.com/office/drawing/2014/main" id="{00000000-0008-0000-0700-00006F000000}"/>
              </a:ext>
            </a:extLst>
          </xdr:cNvPr>
          <xdr:cNvGrpSpPr>
            <a:grpSpLocks/>
          </xdr:cNvGrpSpPr>
        </xdr:nvGrpSpPr>
        <xdr:grpSpPr bwMode="auto">
          <a:xfrm>
            <a:off x="5324475" y="409575"/>
            <a:ext cx="247650" cy="390525"/>
            <a:chOff x="6572250" y="323850"/>
            <a:chExt cx="247650" cy="390525"/>
          </a:xfrm>
        </xdr:grpSpPr>
        <xdr:sp macro="" textlink="">
          <xdr:nvSpPr>
            <xdr:cNvPr id="115" name="テキスト ボックス 114">
              <a:extLst>
                <a:ext uri="{FF2B5EF4-FFF2-40B4-BE49-F238E27FC236}">
                  <a16:creationId xmlns:a16="http://schemas.microsoft.com/office/drawing/2014/main" id="{00000000-0008-0000-0700-000073000000}"/>
                </a:ext>
              </a:extLst>
            </xdr:cNvPr>
            <xdr:cNvSpPr txBox="1"/>
          </xdr:nvSpPr>
          <xdr:spPr>
            <a:xfrm rot="5400000">
              <a:off x="6637042"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16" name="テキスト ボックス 115">
              <a:extLst>
                <a:ext uri="{FF2B5EF4-FFF2-40B4-BE49-F238E27FC236}">
                  <a16:creationId xmlns:a16="http://schemas.microsoft.com/office/drawing/2014/main" id="{00000000-0008-0000-0700-000074000000}"/>
                </a:ext>
              </a:extLst>
            </xdr:cNvPr>
            <xdr:cNvSpPr txBox="1"/>
          </xdr:nvSpPr>
          <xdr:spPr>
            <a:xfrm rot="16200000">
              <a:off x="6637042" y="53151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112" name="グループ化 13">
            <a:extLst>
              <a:ext uri="{FF2B5EF4-FFF2-40B4-BE49-F238E27FC236}">
                <a16:creationId xmlns:a16="http://schemas.microsoft.com/office/drawing/2014/main" id="{00000000-0008-0000-0700-000070000000}"/>
              </a:ext>
            </a:extLst>
          </xdr:cNvPr>
          <xdr:cNvGrpSpPr>
            <a:grpSpLocks/>
          </xdr:cNvGrpSpPr>
        </xdr:nvGrpSpPr>
        <xdr:grpSpPr bwMode="auto">
          <a:xfrm>
            <a:off x="5200650" y="457200"/>
            <a:ext cx="495300" cy="342900"/>
            <a:chOff x="5638800" y="295275"/>
            <a:chExt cx="495300" cy="342900"/>
          </a:xfrm>
        </xdr:grpSpPr>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14" name="テキスト ボックス 113">
              <a:extLst>
                <a:ext uri="{FF2B5EF4-FFF2-40B4-BE49-F238E27FC236}">
                  <a16:creationId xmlns:a16="http://schemas.microsoft.com/office/drawing/2014/main" id="{00000000-0008-0000-0700-000072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12</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editAs="absolute">
    <xdr:from>
      <xdr:col>46</xdr:col>
      <xdr:colOff>66675</xdr:colOff>
      <xdr:row>48</xdr:row>
      <xdr:rowOff>66675</xdr:rowOff>
    </xdr:from>
    <xdr:to>
      <xdr:col>52</xdr:col>
      <xdr:colOff>5043</xdr:colOff>
      <xdr:row>52</xdr:row>
      <xdr:rowOff>47625</xdr:rowOff>
    </xdr:to>
    <xdr:grpSp>
      <xdr:nvGrpSpPr>
        <xdr:cNvPr id="117" name="グループ化 223">
          <a:extLst>
            <a:ext uri="{FF2B5EF4-FFF2-40B4-BE49-F238E27FC236}">
              <a16:creationId xmlns:a16="http://schemas.microsoft.com/office/drawing/2014/main" id="{00000000-0008-0000-0700-000075000000}"/>
            </a:ext>
          </a:extLst>
        </xdr:cNvPr>
        <xdr:cNvGrpSpPr>
          <a:grpSpLocks/>
        </xdr:cNvGrpSpPr>
      </xdr:nvGrpSpPr>
      <xdr:grpSpPr bwMode="auto">
        <a:xfrm>
          <a:off x="3863975" y="5921375"/>
          <a:ext cx="433668" cy="387350"/>
          <a:chOff x="5200650" y="409575"/>
          <a:chExt cx="495300" cy="390525"/>
        </a:xfrm>
      </xdr:grpSpPr>
      <xdr:grpSp>
        <xdr:nvGrpSpPr>
          <xdr:cNvPr id="118" name="グループ化 12">
            <a:extLst>
              <a:ext uri="{FF2B5EF4-FFF2-40B4-BE49-F238E27FC236}">
                <a16:creationId xmlns:a16="http://schemas.microsoft.com/office/drawing/2014/main" id="{00000000-0008-0000-0700-000076000000}"/>
              </a:ext>
            </a:extLst>
          </xdr:cNvPr>
          <xdr:cNvGrpSpPr>
            <a:grpSpLocks/>
          </xdr:cNvGrpSpPr>
        </xdr:nvGrpSpPr>
        <xdr:grpSpPr bwMode="auto">
          <a:xfrm>
            <a:off x="5324475" y="409575"/>
            <a:ext cx="247650" cy="390525"/>
            <a:chOff x="6572250" y="323850"/>
            <a:chExt cx="247650" cy="390525"/>
          </a:xfrm>
        </xdr:grpSpPr>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rot="5400000">
              <a:off x="6640286" y="255814"/>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rot="16200000">
              <a:off x="6640286" y="534761"/>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119" name="グループ化 13">
            <a:extLst>
              <a:ext uri="{FF2B5EF4-FFF2-40B4-BE49-F238E27FC236}">
                <a16:creationId xmlns:a16="http://schemas.microsoft.com/office/drawing/2014/main" id="{00000000-0008-0000-0700-000077000000}"/>
              </a:ext>
            </a:extLst>
          </xdr:cNvPr>
          <xdr:cNvGrpSpPr>
            <a:grpSpLocks/>
          </xdr:cNvGrpSpPr>
        </xdr:nvGrpSpPr>
        <xdr:grpSpPr bwMode="auto">
          <a:xfrm>
            <a:off x="5200650" y="457200"/>
            <a:ext cx="495300" cy="342900"/>
            <a:chOff x="5638800" y="295275"/>
            <a:chExt cx="495300" cy="342900"/>
          </a:xfrm>
        </xdr:grpSpPr>
        <xdr:sp macro="" textlink="">
          <xdr:nvSpPr>
            <xdr:cNvPr id="120" name="テキスト ボックス 119">
              <a:extLst>
                <a:ext uri="{FF2B5EF4-FFF2-40B4-BE49-F238E27FC236}">
                  <a16:creationId xmlns:a16="http://schemas.microsoft.com/office/drawing/2014/main" id="{00000000-0008-0000-0700-000078000000}"/>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5638800"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13</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editAs="absolute">
    <xdr:from>
      <xdr:col>100</xdr:col>
      <xdr:colOff>47625</xdr:colOff>
      <xdr:row>48</xdr:row>
      <xdr:rowOff>57150</xdr:rowOff>
    </xdr:from>
    <xdr:to>
      <xdr:col>105</xdr:col>
      <xdr:colOff>66675</xdr:colOff>
      <xdr:row>52</xdr:row>
      <xdr:rowOff>47625</xdr:rowOff>
    </xdr:to>
    <xdr:grpSp>
      <xdr:nvGrpSpPr>
        <xdr:cNvPr id="124" name="グループ化 230">
          <a:extLst>
            <a:ext uri="{FF2B5EF4-FFF2-40B4-BE49-F238E27FC236}">
              <a16:creationId xmlns:a16="http://schemas.microsoft.com/office/drawing/2014/main" id="{00000000-0008-0000-0700-00007C000000}"/>
            </a:ext>
          </a:extLst>
        </xdr:cNvPr>
        <xdr:cNvGrpSpPr>
          <a:grpSpLocks/>
        </xdr:cNvGrpSpPr>
      </xdr:nvGrpSpPr>
      <xdr:grpSpPr bwMode="auto">
        <a:xfrm>
          <a:off x="8302625" y="5911850"/>
          <a:ext cx="431800" cy="396875"/>
          <a:chOff x="5200650" y="409575"/>
          <a:chExt cx="495300" cy="390525"/>
        </a:xfrm>
      </xdr:grpSpPr>
      <xdr:grpSp>
        <xdr:nvGrpSpPr>
          <xdr:cNvPr id="125" name="グループ化 12">
            <a:extLst>
              <a:ext uri="{FF2B5EF4-FFF2-40B4-BE49-F238E27FC236}">
                <a16:creationId xmlns:a16="http://schemas.microsoft.com/office/drawing/2014/main" id="{00000000-0008-0000-0700-00007D000000}"/>
              </a:ext>
            </a:extLst>
          </xdr:cNvPr>
          <xdr:cNvGrpSpPr>
            <a:grpSpLocks/>
          </xdr:cNvGrpSpPr>
        </xdr:nvGrpSpPr>
        <xdr:grpSpPr bwMode="auto">
          <a:xfrm>
            <a:off x="5324475" y="409575"/>
            <a:ext cx="247650" cy="390525"/>
            <a:chOff x="6572250" y="323850"/>
            <a:chExt cx="247650" cy="390525"/>
          </a:xfrm>
        </xdr:grpSpPr>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rot="5400000">
              <a:off x="6637042"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rot="16200000">
              <a:off x="6637042" y="53151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126" name="グループ化 13">
            <a:extLst>
              <a:ext uri="{FF2B5EF4-FFF2-40B4-BE49-F238E27FC236}">
                <a16:creationId xmlns:a16="http://schemas.microsoft.com/office/drawing/2014/main" id="{00000000-0008-0000-0700-00007E000000}"/>
              </a:ext>
            </a:extLst>
          </xdr:cNvPr>
          <xdr:cNvGrpSpPr>
            <a:grpSpLocks/>
          </xdr:cNvGrpSpPr>
        </xdr:nvGrpSpPr>
        <xdr:grpSpPr bwMode="auto">
          <a:xfrm>
            <a:off x="5200650" y="457200"/>
            <a:ext cx="495300" cy="342900"/>
            <a:chOff x="5638800" y="295275"/>
            <a:chExt cx="495300" cy="342900"/>
          </a:xfrm>
        </xdr:grpSpPr>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14</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editAs="absolute">
    <xdr:from>
      <xdr:col>46</xdr:col>
      <xdr:colOff>57150</xdr:colOff>
      <xdr:row>53</xdr:row>
      <xdr:rowOff>47625</xdr:rowOff>
    </xdr:from>
    <xdr:to>
      <xdr:col>51</xdr:col>
      <xdr:colOff>76200</xdr:colOff>
      <xdr:row>57</xdr:row>
      <xdr:rowOff>28575</xdr:rowOff>
    </xdr:to>
    <xdr:grpSp>
      <xdr:nvGrpSpPr>
        <xdr:cNvPr id="131" name="グループ化 237">
          <a:extLst>
            <a:ext uri="{FF2B5EF4-FFF2-40B4-BE49-F238E27FC236}">
              <a16:creationId xmlns:a16="http://schemas.microsoft.com/office/drawing/2014/main" id="{00000000-0008-0000-0700-000083000000}"/>
            </a:ext>
          </a:extLst>
        </xdr:cNvPr>
        <xdr:cNvGrpSpPr>
          <a:grpSpLocks/>
        </xdr:cNvGrpSpPr>
      </xdr:nvGrpSpPr>
      <xdr:grpSpPr bwMode="auto">
        <a:xfrm>
          <a:off x="3854450" y="6410325"/>
          <a:ext cx="431800" cy="387350"/>
          <a:chOff x="5200650" y="409575"/>
          <a:chExt cx="495300" cy="390525"/>
        </a:xfrm>
      </xdr:grpSpPr>
      <xdr:grpSp>
        <xdr:nvGrpSpPr>
          <xdr:cNvPr id="132" name="グループ化 12">
            <a:extLst>
              <a:ext uri="{FF2B5EF4-FFF2-40B4-BE49-F238E27FC236}">
                <a16:creationId xmlns:a16="http://schemas.microsoft.com/office/drawing/2014/main" id="{00000000-0008-0000-0700-000084000000}"/>
              </a:ext>
            </a:extLst>
          </xdr:cNvPr>
          <xdr:cNvGrpSpPr>
            <a:grpSpLocks/>
          </xdr:cNvGrpSpPr>
        </xdr:nvGrpSpPr>
        <xdr:grpSpPr bwMode="auto">
          <a:xfrm>
            <a:off x="5324475" y="409575"/>
            <a:ext cx="247650" cy="390525"/>
            <a:chOff x="6572250" y="323850"/>
            <a:chExt cx="247650" cy="390525"/>
          </a:xfrm>
        </xdr:grpSpPr>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rot="5400000">
              <a:off x="6640286" y="255814"/>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rot="16200000">
              <a:off x="6640286" y="534761"/>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133" name="グループ化 13">
            <a:extLst>
              <a:ext uri="{FF2B5EF4-FFF2-40B4-BE49-F238E27FC236}">
                <a16:creationId xmlns:a16="http://schemas.microsoft.com/office/drawing/2014/main" id="{00000000-0008-0000-0700-000085000000}"/>
              </a:ext>
            </a:extLst>
          </xdr:cNvPr>
          <xdr:cNvGrpSpPr>
            <a:grpSpLocks/>
          </xdr:cNvGrpSpPr>
        </xdr:nvGrpSpPr>
        <xdr:grpSpPr bwMode="auto">
          <a:xfrm>
            <a:off x="5200650" y="457200"/>
            <a:ext cx="495300" cy="342900"/>
            <a:chOff x="5638800" y="295275"/>
            <a:chExt cx="495300" cy="342900"/>
          </a:xfrm>
        </xdr:grpSpPr>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5638800"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18</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editAs="absolute">
    <xdr:from>
      <xdr:col>46</xdr:col>
      <xdr:colOff>57150</xdr:colOff>
      <xdr:row>58</xdr:row>
      <xdr:rowOff>47625</xdr:rowOff>
    </xdr:from>
    <xdr:to>
      <xdr:col>51</xdr:col>
      <xdr:colOff>76200</xdr:colOff>
      <xdr:row>62</xdr:row>
      <xdr:rowOff>38100</xdr:rowOff>
    </xdr:to>
    <xdr:grpSp>
      <xdr:nvGrpSpPr>
        <xdr:cNvPr id="138" name="グループ化 244">
          <a:extLst>
            <a:ext uri="{FF2B5EF4-FFF2-40B4-BE49-F238E27FC236}">
              <a16:creationId xmlns:a16="http://schemas.microsoft.com/office/drawing/2014/main" id="{00000000-0008-0000-0700-00008A000000}"/>
            </a:ext>
          </a:extLst>
        </xdr:cNvPr>
        <xdr:cNvGrpSpPr>
          <a:grpSpLocks/>
        </xdr:cNvGrpSpPr>
      </xdr:nvGrpSpPr>
      <xdr:grpSpPr bwMode="auto">
        <a:xfrm>
          <a:off x="3854450" y="6918325"/>
          <a:ext cx="431800" cy="396875"/>
          <a:chOff x="5200650" y="409575"/>
          <a:chExt cx="495300" cy="390525"/>
        </a:xfrm>
      </xdr:grpSpPr>
      <xdr:grpSp>
        <xdr:nvGrpSpPr>
          <xdr:cNvPr id="139" name="グループ化 12">
            <a:extLst>
              <a:ext uri="{FF2B5EF4-FFF2-40B4-BE49-F238E27FC236}">
                <a16:creationId xmlns:a16="http://schemas.microsoft.com/office/drawing/2014/main" id="{00000000-0008-0000-0700-00008B000000}"/>
              </a:ext>
            </a:extLst>
          </xdr:cNvPr>
          <xdr:cNvGrpSpPr>
            <a:grpSpLocks/>
          </xdr:cNvGrpSpPr>
        </xdr:nvGrpSpPr>
        <xdr:grpSpPr bwMode="auto">
          <a:xfrm>
            <a:off x="5324475" y="409575"/>
            <a:ext cx="247650" cy="390525"/>
            <a:chOff x="6572250" y="323850"/>
            <a:chExt cx="247650" cy="390525"/>
          </a:xfrm>
        </xdr:grpSpPr>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rot="5400000">
              <a:off x="6637042"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rot="16200000">
              <a:off x="6637042" y="53151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140" name="グループ化 13">
            <a:extLst>
              <a:ext uri="{FF2B5EF4-FFF2-40B4-BE49-F238E27FC236}">
                <a16:creationId xmlns:a16="http://schemas.microsoft.com/office/drawing/2014/main" id="{00000000-0008-0000-0700-00008C000000}"/>
              </a:ext>
            </a:extLst>
          </xdr:cNvPr>
          <xdr:cNvGrpSpPr>
            <a:grpSpLocks/>
          </xdr:cNvGrpSpPr>
        </xdr:nvGrpSpPr>
        <xdr:grpSpPr bwMode="auto">
          <a:xfrm>
            <a:off x="5200650" y="457200"/>
            <a:ext cx="495300" cy="342900"/>
            <a:chOff x="5638800" y="295275"/>
            <a:chExt cx="495300" cy="342900"/>
          </a:xfrm>
        </xdr:grpSpPr>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35</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editAs="absolute">
    <xdr:from>
      <xdr:col>100</xdr:col>
      <xdr:colOff>38100</xdr:colOff>
      <xdr:row>58</xdr:row>
      <xdr:rowOff>47625</xdr:rowOff>
    </xdr:from>
    <xdr:to>
      <xdr:col>105</xdr:col>
      <xdr:colOff>57150</xdr:colOff>
      <xdr:row>62</xdr:row>
      <xdr:rowOff>38100</xdr:rowOff>
    </xdr:to>
    <xdr:grpSp>
      <xdr:nvGrpSpPr>
        <xdr:cNvPr id="145" name="グループ化 251">
          <a:extLst>
            <a:ext uri="{FF2B5EF4-FFF2-40B4-BE49-F238E27FC236}">
              <a16:creationId xmlns:a16="http://schemas.microsoft.com/office/drawing/2014/main" id="{00000000-0008-0000-0700-000091000000}"/>
            </a:ext>
          </a:extLst>
        </xdr:cNvPr>
        <xdr:cNvGrpSpPr>
          <a:grpSpLocks/>
        </xdr:cNvGrpSpPr>
      </xdr:nvGrpSpPr>
      <xdr:grpSpPr bwMode="auto">
        <a:xfrm>
          <a:off x="8293100" y="6918325"/>
          <a:ext cx="431800" cy="396875"/>
          <a:chOff x="5200650" y="409575"/>
          <a:chExt cx="495300" cy="390525"/>
        </a:xfrm>
      </xdr:grpSpPr>
      <xdr:grpSp>
        <xdr:nvGrpSpPr>
          <xdr:cNvPr id="146" name="グループ化 12">
            <a:extLst>
              <a:ext uri="{FF2B5EF4-FFF2-40B4-BE49-F238E27FC236}">
                <a16:creationId xmlns:a16="http://schemas.microsoft.com/office/drawing/2014/main" id="{00000000-0008-0000-0700-000092000000}"/>
              </a:ext>
            </a:extLst>
          </xdr:cNvPr>
          <xdr:cNvGrpSpPr>
            <a:grpSpLocks/>
          </xdr:cNvGrpSpPr>
        </xdr:nvGrpSpPr>
        <xdr:grpSpPr bwMode="auto">
          <a:xfrm>
            <a:off x="5324475" y="409575"/>
            <a:ext cx="247650" cy="390525"/>
            <a:chOff x="6572250" y="323850"/>
            <a:chExt cx="247650" cy="390525"/>
          </a:xfrm>
        </xdr:grpSpPr>
        <xdr:sp macro="" textlink="">
          <xdr:nvSpPr>
            <xdr:cNvPr id="150" name="テキスト ボックス 149">
              <a:extLst>
                <a:ext uri="{FF2B5EF4-FFF2-40B4-BE49-F238E27FC236}">
                  <a16:creationId xmlns:a16="http://schemas.microsoft.com/office/drawing/2014/main" id="{00000000-0008-0000-0700-000096000000}"/>
                </a:ext>
              </a:extLst>
            </xdr:cNvPr>
            <xdr:cNvSpPr txBox="1"/>
          </xdr:nvSpPr>
          <xdr:spPr>
            <a:xfrm rot="5400000">
              <a:off x="6637042"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51" name="テキスト ボックス 150">
              <a:extLst>
                <a:ext uri="{FF2B5EF4-FFF2-40B4-BE49-F238E27FC236}">
                  <a16:creationId xmlns:a16="http://schemas.microsoft.com/office/drawing/2014/main" id="{00000000-0008-0000-0700-000097000000}"/>
                </a:ext>
              </a:extLst>
            </xdr:cNvPr>
            <xdr:cNvSpPr txBox="1"/>
          </xdr:nvSpPr>
          <xdr:spPr>
            <a:xfrm rot="16200000">
              <a:off x="6637042" y="53151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147" name="グループ化 13">
            <a:extLst>
              <a:ext uri="{FF2B5EF4-FFF2-40B4-BE49-F238E27FC236}">
                <a16:creationId xmlns:a16="http://schemas.microsoft.com/office/drawing/2014/main" id="{00000000-0008-0000-0700-000093000000}"/>
              </a:ext>
            </a:extLst>
          </xdr:cNvPr>
          <xdr:cNvGrpSpPr>
            <a:grpSpLocks/>
          </xdr:cNvGrpSpPr>
        </xdr:nvGrpSpPr>
        <xdr:grpSpPr bwMode="auto">
          <a:xfrm>
            <a:off x="5200650" y="457200"/>
            <a:ext cx="495300" cy="342900"/>
            <a:chOff x="5638800" y="295275"/>
            <a:chExt cx="495300" cy="342900"/>
          </a:xfrm>
        </xdr:grpSpPr>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49" name="テキスト ボックス 148">
              <a:extLst>
                <a:ext uri="{FF2B5EF4-FFF2-40B4-BE49-F238E27FC236}">
                  <a16:creationId xmlns:a16="http://schemas.microsoft.com/office/drawing/2014/main" id="{00000000-0008-0000-0700-000095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36</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editAs="absolute">
    <xdr:from>
      <xdr:col>100</xdr:col>
      <xdr:colOff>56030</xdr:colOff>
      <xdr:row>53</xdr:row>
      <xdr:rowOff>78441</xdr:rowOff>
    </xdr:from>
    <xdr:to>
      <xdr:col>105</xdr:col>
      <xdr:colOff>75080</xdr:colOff>
      <xdr:row>57</xdr:row>
      <xdr:rowOff>59390</xdr:rowOff>
    </xdr:to>
    <xdr:grpSp>
      <xdr:nvGrpSpPr>
        <xdr:cNvPr id="91" name="グループ化 265">
          <a:extLst>
            <a:ext uri="{FF2B5EF4-FFF2-40B4-BE49-F238E27FC236}">
              <a16:creationId xmlns:a16="http://schemas.microsoft.com/office/drawing/2014/main" id="{3879B6AE-34C9-442A-A563-0D02B369BA1D}"/>
            </a:ext>
          </a:extLst>
        </xdr:cNvPr>
        <xdr:cNvGrpSpPr>
          <a:grpSpLocks/>
        </xdr:cNvGrpSpPr>
      </xdr:nvGrpSpPr>
      <xdr:grpSpPr bwMode="auto">
        <a:xfrm>
          <a:off x="8311030" y="6441141"/>
          <a:ext cx="431800" cy="387349"/>
          <a:chOff x="5200650" y="409575"/>
          <a:chExt cx="495300" cy="390525"/>
        </a:xfrm>
      </xdr:grpSpPr>
      <xdr:grpSp>
        <xdr:nvGrpSpPr>
          <xdr:cNvPr id="92" name="グループ化 12">
            <a:extLst>
              <a:ext uri="{FF2B5EF4-FFF2-40B4-BE49-F238E27FC236}">
                <a16:creationId xmlns:a16="http://schemas.microsoft.com/office/drawing/2014/main" id="{B8953B5A-A76F-40FB-8477-8F218EAFF0A6}"/>
              </a:ext>
            </a:extLst>
          </xdr:cNvPr>
          <xdr:cNvGrpSpPr>
            <a:grpSpLocks/>
          </xdr:cNvGrpSpPr>
        </xdr:nvGrpSpPr>
        <xdr:grpSpPr bwMode="auto">
          <a:xfrm>
            <a:off x="5324475" y="409575"/>
            <a:ext cx="247650" cy="390525"/>
            <a:chOff x="6572250" y="323850"/>
            <a:chExt cx="247650" cy="390525"/>
          </a:xfrm>
        </xdr:grpSpPr>
        <xdr:sp macro="" textlink="">
          <xdr:nvSpPr>
            <xdr:cNvPr id="96" name="テキスト ボックス 95">
              <a:extLst>
                <a:ext uri="{FF2B5EF4-FFF2-40B4-BE49-F238E27FC236}">
                  <a16:creationId xmlns:a16="http://schemas.microsoft.com/office/drawing/2014/main" id="{9B0EDA7C-E89C-4B01-A6EF-58230E559BF6}"/>
                </a:ext>
              </a:extLst>
            </xdr:cNvPr>
            <xdr:cNvSpPr txBox="1"/>
          </xdr:nvSpPr>
          <xdr:spPr>
            <a:xfrm rot="5400000">
              <a:off x="6640286" y="255814"/>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97" name="テキスト ボックス 96">
              <a:extLst>
                <a:ext uri="{FF2B5EF4-FFF2-40B4-BE49-F238E27FC236}">
                  <a16:creationId xmlns:a16="http://schemas.microsoft.com/office/drawing/2014/main" id="{CABFF48D-9308-43A7-99E4-7ED29FE50C4F}"/>
                </a:ext>
              </a:extLst>
            </xdr:cNvPr>
            <xdr:cNvSpPr txBox="1"/>
          </xdr:nvSpPr>
          <xdr:spPr>
            <a:xfrm rot="16200000">
              <a:off x="6640286" y="534761"/>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93" name="グループ化 13">
            <a:extLst>
              <a:ext uri="{FF2B5EF4-FFF2-40B4-BE49-F238E27FC236}">
                <a16:creationId xmlns:a16="http://schemas.microsoft.com/office/drawing/2014/main" id="{CE2EFBC2-E26C-4BE8-BEAD-881A065E6944}"/>
              </a:ext>
            </a:extLst>
          </xdr:cNvPr>
          <xdr:cNvGrpSpPr>
            <a:grpSpLocks/>
          </xdr:cNvGrpSpPr>
        </xdr:nvGrpSpPr>
        <xdr:grpSpPr bwMode="auto">
          <a:xfrm>
            <a:off x="5200650" y="457200"/>
            <a:ext cx="495300" cy="342900"/>
            <a:chOff x="5638800" y="295275"/>
            <a:chExt cx="495300" cy="342900"/>
          </a:xfrm>
        </xdr:grpSpPr>
        <xdr:sp macro="" textlink="">
          <xdr:nvSpPr>
            <xdr:cNvPr id="94" name="テキスト ボックス 93">
              <a:extLst>
                <a:ext uri="{FF2B5EF4-FFF2-40B4-BE49-F238E27FC236}">
                  <a16:creationId xmlns:a16="http://schemas.microsoft.com/office/drawing/2014/main" id="{DCAF7801-E760-4E37-8A51-46D1005BC7E2}"/>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95" name="テキスト ボックス 94">
              <a:extLst>
                <a:ext uri="{FF2B5EF4-FFF2-40B4-BE49-F238E27FC236}">
                  <a16:creationId xmlns:a16="http://schemas.microsoft.com/office/drawing/2014/main" id="{9C00A31D-BB98-4E8B-BFDA-41D7F62FBCE7}"/>
                </a:ext>
              </a:extLst>
            </xdr:cNvPr>
            <xdr:cNvSpPr txBox="1"/>
          </xdr:nvSpPr>
          <xdr:spPr>
            <a:xfrm>
              <a:off x="5638800"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19</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afune.kazuhisa\Desktop\&#26032;&#12487;&#12540;&#12479;&#20877;&#38598;&#35336;&#25903;&#25588;&#12484;&#12540;&#12523;2022(&#12472;&#12519;&#12502;&#12459;&#12531;&#29992;)&#26032;&#21033;&#29992;&#12487;&#12540;&#1247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afune.kazuhisa\Downloads\&#26032;&#12487;&#12540;&#12479;&#20877;&#38598;&#35336;&#25903;&#25588;&#12484;&#12540;&#12523;2022(&#12472;&#12519;&#12502;&#12459;&#12531;&#29992;)_&#12371;&#12540;&#1238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afune.kazuhisa\Downloads\&#12487;&#12540;&#12479;&#20877;&#38598;&#35336;&#25903;&#25588;&#12484;&#12540;&#12523;2023&#65288;&#12472;&#12519;&#12502;&#12459;&#12531;&#29992;&#65289;%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SV添付（シートを全選択コピーしてそのまま添付）ジョブカン"/>
      <sheetName val="利用方法・注意事項（必ずお読みください。）"/>
      <sheetName val="算定基礎賃金集計表"/>
      <sheetName val="テーブル"/>
      <sheetName val="申告書記入イメージ"/>
      <sheetName val="(参考)e-Govイメージ"/>
      <sheetName val="保険料計算シート（非表示）"/>
      <sheetName val="設定シート（非表示）"/>
      <sheetName val="算定基礎賃img(非表示)"/>
      <sheetName val="申告書img(非表示)"/>
    </sheetNames>
    <sheetDataSet>
      <sheetData sheetId="0" refreshError="1"/>
      <sheetData sheetId="1" refreshError="1"/>
      <sheetData sheetId="2" refreshError="1"/>
      <sheetData sheetId="3" refreshError="1"/>
      <sheetData sheetId="4">
        <row r="106">
          <cell r="DE106">
            <v>1</v>
          </cell>
        </row>
        <row r="107">
          <cell r="DE107">
            <v>3</v>
          </cell>
        </row>
        <row r="128">
          <cell r="DL128" t="str">
            <v>充当しない（全額を還付）</v>
          </cell>
          <cell r="DM128" t="str">
            <v>充当を優先（残額は還付）</v>
          </cell>
        </row>
      </sheetData>
      <sheetData sheetId="5" refreshError="1"/>
      <sheetData sheetId="6" refreshError="1"/>
      <sheetData sheetId="7">
        <row r="13">
          <cell r="E13">
            <v>9</v>
          </cell>
        </row>
        <row r="14">
          <cell r="E14">
            <v>11</v>
          </cell>
        </row>
        <row r="15">
          <cell r="E15">
            <v>12</v>
          </cell>
        </row>
      </sheetData>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SV添付（シートを全選択コピーしてそのまま添付）ジョブカン"/>
      <sheetName val="利用方法・注意事項（必ずお読みください。）"/>
      <sheetName val="算定基礎賃金集計表"/>
      <sheetName val="テーブル"/>
      <sheetName val="申告書記入イメージ"/>
      <sheetName val="(参考)e-Govイメージ"/>
      <sheetName val="保険料計算シート（非表示）"/>
      <sheetName val="設定シート（非表示）"/>
      <sheetName val="算定基礎賃img(非表示)"/>
      <sheetName val="申告書img(非表示)"/>
    </sheetNames>
    <sheetDataSet>
      <sheetData sheetId="0" refreshError="1"/>
      <sheetData sheetId="1" refreshError="1"/>
      <sheetData sheetId="2" refreshError="1"/>
      <sheetData sheetId="3" refreshError="1"/>
      <sheetData sheetId="4">
        <row r="106">
          <cell r="DE106">
            <v>1</v>
          </cell>
        </row>
        <row r="107">
          <cell r="DE107">
            <v>3</v>
          </cell>
        </row>
        <row r="128">
          <cell r="DL128" t="str">
            <v>充当しない（全額を還付）</v>
          </cell>
          <cell r="DM128" t="str">
            <v>充当を優先（残額は還付）</v>
          </cell>
        </row>
      </sheetData>
      <sheetData sheetId="5" refreshError="1"/>
      <sheetData sheetId="6" refreshError="1"/>
      <sheetData sheetId="7">
        <row r="13">
          <cell r="E13">
            <v>9</v>
          </cell>
        </row>
        <row r="14">
          <cell r="E14">
            <v>11</v>
          </cell>
        </row>
        <row r="15">
          <cell r="E15">
            <v>12</v>
          </cell>
        </row>
      </sheetData>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SV添付（シートを全選択コピーしてそのまま添付）ジョブカン"/>
      <sheetName val="利用方法・注意事項（必ずお読みください。）"/>
      <sheetName val="算定基礎賃金集計表"/>
      <sheetName val="申告書記入イメージ"/>
      <sheetName val="テーブル"/>
      <sheetName val="(参考)e-Govイメージ"/>
      <sheetName val="(参考)e-Govイメージ（保険料算定内訳）"/>
      <sheetName val="保険料計算シート（非表示）"/>
      <sheetName val="設定シート（非表示）"/>
      <sheetName val="算定基礎賃img(非表示)"/>
      <sheetName val="申告書img(非表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13">
          <cell r="F13">
            <v>15.5</v>
          </cell>
        </row>
        <row r="14">
          <cell r="F14">
            <v>17.5</v>
          </cell>
        </row>
        <row r="15">
          <cell r="F15">
            <v>18.5</v>
          </cell>
        </row>
      </sheetData>
      <sheetData sheetId="9" refreshError="1"/>
      <sheetData sheetId="1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w="19050" cap="flat" cmpd="sng" algn="ctr">
          <a:solidFill>
            <a:srgbClr val="9933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rtlCol="0" anchor="ctr" upright="1"/>
      <a:lstStyle>
        <a:defPPr algn="ctr">
          <a:defRPr kumimoji="1" sz="1100"/>
        </a:defPPr>
      </a:lstStyle>
    </a:spDef>
    <a:lnDef>
      <a:spPr bwMode="auto">
        <a:xfrm>
          <a:off x="0" y="0"/>
          <a:ext cx="1" cy="1"/>
        </a:xfrm>
        <a:custGeom>
          <a:avLst/>
          <a:gdLst/>
          <a:ahLst/>
          <a:cxnLst/>
          <a:rect l="0" t="0" r="0" b="0"/>
          <a:pathLst/>
        </a:custGeom>
        <a:noFill/>
        <a:ln w="19050" cap="flat" cmpd="sng" algn="ctr">
          <a:solidFill>
            <a:srgbClr val="9933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F21" sqref="F21"/>
    </sheetView>
  </sheetViews>
  <sheetFormatPr defaultRowHeight="13"/>
  <cols>
    <col min="1" max="1" width="11.36328125" style="806" bestFit="1" customWidth="1"/>
    <col min="2" max="2" width="20" style="806" bestFit="1" customWidth="1"/>
    <col min="3" max="3" width="25.08984375" style="806" bestFit="1" customWidth="1"/>
    <col min="4" max="16384" width="8.7265625" style="806"/>
  </cols>
  <sheetData>
    <row r="1" spans="1:3">
      <c r="A1" s="807" t="s">
        <v>803</v>
      </c>
      <c r="B1" s="805" t="s">
        <v>806</v>
      </c>
      <c r="C1" s="806" t="s">
        <v>807</v>
      </c>
    </row>
    <row r="2" spans="1:3">
      <c r="A2" s="807">
        <v>45017</v>
      </c>
      <c r="B2" s="805" t="s">
        <v>808</v>
      </c>
      <c r="C2" s="806" t="s">
        <v>804</v>
      </c>
    </row>
    <row r="3" spans="1:3">
      <c r="A3" s="807">
        <v>45047</v>
      </c>
      <c r="B3" s="805" t="s">
        <v>809</v>
      </c>
      <c r="C3" s="806" t="s">
        <v>810</v>
      </c>
    </row>
    <row r="4" spans="1:3" ht="13.5">
      <c r="A4" s="807">
        <v>45078</v>
      </c>
      <c r="B4" s="808" t="s">
        <v>811</v>
      </c>
      <c r="C4" s="809" t="s">
        <v>805</v>
      </c>
    </row>
    <row r="5" spans="1:3">
      <c r="A5" s="807">
        <v>45108</v>
      </c>
      <c r="B5" s="805"/>
    </row>
    <row r="6" spans="1:3">
      <c r="A6" s="807">
        <v>45139</v>
      </c>
      <c r="B6" s="805"/>
    </row>
    <row r="7" spans="1:3">
      <c r="A7" s="807">
        <v>45170</v>
      </c>
      <c r="B7" s="805"/>
    </row>
    <row r="8" spans="1:3">
      <c r="A8" s="807">
        <v>45200</v>
      </c>
      <c r="B8" s="805"/>
    </row>
    <row r="9" spans="1:3">
      <c r="A9" s="807">
        <v>45231</v>
      </c>
      <c r="B9" s="805"/>
    </row>
    <row r="10" spans="1:3">
      <c r="A10" s="807">
        <v>45261</v>
      </c>
      <c r="B10" s="805"/>
    </row>
    <row r="11" spans="1:3">
      <c r="A11" s="807">
        <v>45292</v>
      </c>
      <c r="B11" s="805"/>
    </row>
    <row r="12" spans="1:3">
      <c r="A12" s="807">
        <v>45323</v>
      </c>
      <c r="B12" s="805"/>
    </row>
    <row r="13" spans="1:3">
      <c r="A13" s="807">
        <v>45352</v>
      </c>
      <c r="B13" s="805"/>
    </row>
    <row r="14" spans="1:3">
      <c r="A14" s="807" t="s">
        <v>812</v>
      </c>
      <c r="B14" s="805"/>
    </row>
    <row r="15" spans="1:3">
      <c r="A15" s="806" t="s">
        <v>813</v>
      </c>
    </row>
  </sheetData>
  <phoneticPr fontId="2"/>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DQ72"/>
  <sheetViews>
    <sheetView showGridLines="0" zoomScale="85" zoomScaleNormal="85" workbookViewId="0">
      <selection activeCell="G25" sqref="G25:AD26"/>
    </sheetView>
  </sheetViews>
  <sheetFormatPr defaultColWidth="0" defaultRowHeight="0" customHeight="1" zeroHeight="1"/>
  <cols>
    <col min="1" max="114" width="1.1796875" style="648" customWidth="1"/>
    <col min="115" max="115" width="1.1796875" style="66" customWidth="1"/>
    <col min="116" max="116" width="9.453125" style="66" hidden="1" customWidth="1"/>
    <col min="117" max="117" width="12.81640625" style="66" hidden="1" customWidth="1"/>
    <col min="118" max="16384" width="1.1796875" style="66" hidden="1"/>
  </cols>
  <sheetData>
    <row r="1" spans="3:117" s="139" customFormat="1" ht="9" customHeight="1" thickBot="1">
      <c r="C1" s="142"/>
      <c r="D1" s="142"/>
      <c r="E1" s="142"/>
      <c r="F1" s="142"/>
      <c r="G1" s="142"/>
      <c r="H1" s="141"/>
      <c r="I1" s="141"/>
      <c r="J1" s="141"/>
      <c r="K1" s="141"/>
      <c r="L1" s="141"/>
      <c r="M1" s="141"/>
      <c r="N1" s="141"/>
      <c r="O1" s="141"/>
      <c r="P1" s="141"/>
      <c r="Q1" s="141"/>
      <c r="R1" s="141"/>
      <c r="S1" s="141"/>
      <c r="T1" s="141"/>
      <c r="U1" s="141"/>
      <c r="V1" s="141"/>
      <c r="W1" s="141"/>
      <c r="X1" s="141"/>
      <c r="Y1" s="141"/>
      <c r="Z1" s="141"/>
      <c r="AA1" s="141"/>
      <c r="AB1" s="141"/>
      <c r="AC1" s="141"/>
      <c r="AD1" s="141"/>
      <c r="AE1" s="141"/>
      <c r="AF1" s="141"/>
      <c r="AG1" s="141"/>
      <c r="AH1" s="141"/>
      <c r="AI1" s="141"/>
      <c r="AJ1" s="141"/>
      <c r="AK1" s="141"/>
      <c r="AL1" s="141"/>
      <c r="AM1" s="141"/>
      <c r="AN1" s="141"/>
      <c r="AO1" s="141"/>
      <c r="AP1" s="141"/>
      <c r="AQ1" s="141"/>
      <c r="AR1" s="141"/>
      <c r="AS1" s="141"/>
      <c r="AT1" s="140"/>
      <c r="AU1" s="140"/>
      <c r="AV1" s="140"/>
      <c r="AW1" s="140"/>
      <c r="AX1" s="140"/>
      <c r="AY1" s="140"/>
      <c r="AZ1" s="140"/>
      <c r="BA1" s="140"/>
      <c r="BB1" s="140"/>
      <c r="BC1" s="140"/>
      <c r="BD1" s="140"/>
      <c r="BE1" s="140"/>
      <c r="BF1" s="140"/>
      <c r="BG1" s="140"/>
      <c r="BH1" s="140"/>
      <c r="BI1" s="140"/>
      <c r="BJ1" s="140"/>
      <c r="BK1" s="140"/>
      <c r="BL1" s="140"/>
      <c r="BM1" s="140"/>
      <c r="BN1" s="140"/>
      <c r="BO1" s="140"/>
      <c r="BP1" s="140"/>
      <c r="BQ1" s="140"/>
      <c r="BR1" s="140"/>
      <c r="BS1" s="140"/>
      <c r="BT1" s="140"/>
      <c r="BU1" s="140"/>
      <c r="BV1" s="140"/>
      <c r="BW1" s="140"/>
      <c r="BX1" s="140"/>
      <c r="BY1" s="140"/>
      <c r="BZ1" s="140"/>
      <c r="CA1" s="140"/>
      <c r="CB1" s="140"/>
      <c r="CC1" s="140"/>
      <c r="CD1" s="140"/>
      <c r="CE1" s="140"/>
      <c r="CF1" s="140"/>
      <c r="CG1" s="140"/>
      <c r="CH1" s="140"/>
      <c r="CI1" s="140"/>
      <c r="CJ1" s="140"/>
      <c r="CK1" s="140"/>
      <c r="CL1" s="140"/>
      <c r="CM1" s="140"/>
      <c r="CN1" s="140"/>
      <c r="CO1" s="140"/>
      <c r="CP1" s="140"/>
      <c r="CQ1" s="140"/>
      <c r="CR1" s="140"/>
      <c r="CS1" s="140"/>
      <c r="CT1" s="140"/>
      <c r="CU1" s="140"/>
      <c r="CV1" s="140"/>
      <c r="CW1" s="140"/>
    </row>
    <row r="2" spans="3:117" s="139" customFormat="1" ht="27" customHeight="1" thickBot="1">
      <c r="C2" s="142"/>
      <c r="D2" s="2371" t="s">
        <v>153</v>
      </c>
      <c r="E2" s="2371"/>
      <c r="F2" s="2371"/>
      <c r="G2" s="2371"/>
      <c r="H2" s="2371"/>
      <c r="I2" s="2371"/>
      <c r="J2" s="2371"/>
      <c r="K2" s="2371"/>
      <c r="L2" s="2372"/>
      <c r="M2" s="2373"/>
      <c r="N2" s="2373"/>
      <c r="O2" s="2373"/>
      <c r="P2" s="2374"/>
      <c r="Q2" s="140" t="s">
        <v>248</v>
      </c>
      <c r="R2" s="141"/>
      <c r="S2" s="141"/>
      <c r="T2" s="141"/>
      <c r="U2" s="141"/>
      <c r="V2" s="141"/>
      <c r="W2" s="141"/>
      <c r="X2" s="141"/>
      <c r="Y2" s="141"/>
      <c r="Z2" s="141"/>
      <c r="AA2" s="141"/>
      <c r="AB2" s="141"/>
      <c r="AC2" s="141"/>
      <c r="AD2" s="141"/>
      <c r="AE2" s="141"/>
      <c r="AF2" s="141"/>
      <c r="AG2" s="141"/>
      <c r="AH2" s="141"/>
      <c r="AI2" s="141"/>
      <c r="AJ2" s="141"/>
      <c r="AK2" s="141"/>
      <c r="AL2" s="141"/>
      <c r="AM2" s="141"/>
      <c r="AN2" s="141"/>
      <c r="AO2" s="141"/>
      <c r="AP2" s="141"/>
      <c r="AQ2" s="141"/>
      <c r="AR2" s="141"/>
      <c r="AS2" s="141"/>
      <c r="AT2" s="141"/>
      <c r="AU2" s="141"/>
      <c r="AV2" s="141"/>
      <c r="AW2" s="141"/>
      <c r="AX2" s="140"/>
      <c r="AY2" s="140"/>
      <c r="AZ2" s="140"/>
      <c r="BA2" s="140"/>
      <c r="BB2" s="140"/>
      <c r="BC2" s="140"/>
      <c r="BD2" s="140"/>
      <c r="BE2" s="140"/>
      <c r="BF2" s="140"/>
      <c r="BG2" s="140"/>
      <c r="BH2" s="140"/>
      <c r="BI2" s="140"/>
      <c r="BJ2" s="140"/>
      <c r="BK2" s="140"/>
      <c r="BL2" s="140"/>
      <c r="BM2" s="140"/>
      <c r="BN2" s="140"/>
      <c r="BO2" s="140"/>
      <c r="BP2" s="140"/>
      <c r="BQ2" s="140"/>
      <c r="BR2" s="140"/>
      <c r="BS2" s="140"/>
      <c r="BT2" s="140"/>
      <c r="BU2" s="140"/>
      <c r="BV2" s="140"/>
      <c r="BW2" s="140"/>
      <c r="BX2" s="140"/>
      <c r="BY2" s="140"/>
      <c r="BZ2" s="140"/>
      <c r="CA2" s="140"/>
      <c r="CB2" s="140"/>
      <c r="CC2" s="140"/>
      <c r="CD2" s="140"/>
      <c r="CE2" s="140"/>
      <c r="CF2" s="140"/>
      <c r="CG2" s="140"/>
      <c r="CH2" s="140"/>
      <c r="CI2" s="140"/>
      <c r="CJ2" s="140"/>
      <c r="CK2" s="140"/>
      <c r="CL2" s="140"/>
      <c r="CM2" s="140"/>
      <c r="CN2" s="140"/>
      <c r="CO2" s="140"/>
      <c r="CP2" s="140"/>
      <c r="CQ2" s="140"/>
      <c r="CR2" s="140"/>
      <c r="CS2" s="140"/>
      <c r="CT2" s="140"/>
      <c r="CU2" s="140"/>
      <c r="CV2" s="140"/>
      <c r="CW2" s="140"/>
      <c r="CX2" s="140"/>
      <c r="CY2" s="140"/>
      <c r="CZ2" s="140"/>
      <c r="DA2" s="140"/>
    </row>
    <row r="3" spans="3:117" s="139" customFormat="1" ht="12" customHeight="1" thickBot="1">
      <c r="C3" s="647"/>
      <c r="D3" s="647"/>
      <c r="E3" s="647"/>
      <c r="F3" s="142"/>
      <c r="G3" s="143"/>
      <c r="H3" s="140"/>
      <c r="I3" s="141"/>
      <c r="J3" s="141"/>
      <c r="K3" s="140"/>
      <c r="L3" s="140"/>
      <c r="M3" s="141"/>
      <c r="N3" s="141"/>
      <c r="O3" s="141"/>
      <c r="P3" s="141"/>
      <c r="Q3" s="141"/>
      <c r="R3" s="141"/>
      <c r="S3" s="141"/>
      <c r="T3" s="141"/>
      <c r="U3" s="141"/>
      <c r="V3" s="141"/>
      <c r="W3" s="141"/>
      <c r="X3" s="141"/>
      <c r="Y3" s="141"/>
      <c r="Z3" s="141"/>
      <c r="AA3" s="141"/>
      <c r="AB3" s="141"/>
      <c r="AC3" s="141"/>
      <c r="AD3" s="141"/>
      <c r="AE3" s="141"/>
      <c r="AF3" s="141"/>
      <c r="AG3" s="141"/>
      <c r="AH3" s="141"/>
      <c r="AI3" s="141"/>
      <c r="AJ3" s="141"/>
      <c r="AK3" s="141"/>
      <c r="AL3" s="141"/>
      <c r="AM3" s="141"/>
      <c r="AN3" s="141"/>
      <c r="AO3" s="141"/>
      <c r="AP3" s="141"/>
      <c r="AQ3" s="141"/>
      <c r="AR3" s="141"/>
      <c r="AS3" s="141"/>
      <c r="AT3" s="140"/>
      <c r="AU3" s="140"/>
      <c r="AV3" s="140"/>
      <c r="AW3" s="140"/>
      <c r="AX3" s="140"/>
      <c r="AY3" s="140"/>
      <c r="AZ3" s="140"/>
      <c r="BA3" s="140"/>
      <c r="BB3" s="140"/>
      <c r="BC3" s="140"/>
      <c r="BD3" s="140"/>
      <c r="BE3" s="140"/>
      <c r="BF3" s="140"/>
      <c r="BG3" s="140"/>
      <c r="BH3" s="140"/>
      <c r="BI3" s="140"/>
      <c r="BJ3" s="140"/>
      <c r="BK3" s="140"/>
      <c r="BL3" s="140"/>
      <c r="BM3" s="140"/>
      <c r="BN3" s="140"/>
      <c r="BO3" s="140"/>
      <c r="BP3" s="140"/>
      <c r="BQ3" s="140"/>
      <c r="BR3" s="140"/>
      <c r="BS3" s="140"/>
      <c r="BT3" s="140"/>
      <c r="BU3" s="140"/>
      <c r="BV3" s="140"/>
      <c r="BW3" s="140"/>
      <c r="BX3" s="140"/>
      <c r="BY3" s="140"/>
      <c r="BZ3" s="140"/>
      <c r="CA3" s="140"/>
      <c r="CB3" s="140"/>
      <c r="CC3" s="140"/>
      <c r="CD3" s="140"/>
      <c r="CE3" s="140"/>
      <c r="CF3" s="140"/>
      <c r="CG3" s="140"/>
      <c r="CH3" s="140"/>
      <c r="CI3" s="140"/>
      <c r="CJ3" s="140"/>
      <c r="CK3" s="140"/>
      <c r="CL3" s="140"/>
      <c r="CM3" s="140"/>
      <c r="CN3" s="140"/>
      <c r="CO3" s="140"/>
      <c r="CP3" s="140"/>
      <c r="CQ3" s="140"/>
      <c r="CR3" s="140"/>
      <c r="CS3" s="140"/>
      <c r="CT3" s="140"/>
      <c r="CU3" s="140"/>
      <c r="CV3" s="140"/>
      <c r="CW3" s="140"/>
    </row>
    <row r="4" spans="3:117" s="139" customFormat="1" ht="27" customHeight="1" thickBot="1">
      <c r="C4" s="647"/>
      <c r="D4" s="647" t="s">
        <v>252</v>
      </c>
      <c r="E4" s="647"/>
      <c r="F4" s="647"/>
      <c r="G4" s="647"/>
      <c r="H4" s="141"/>
      <c r="I4" s="141"/>
      <c r="J4" s="141"/>
      <c r="K4" s="141"/>
      <c r="L4" s="141"/>
      <c r="M4" s="141"/>
      <c r="N4" s="141"/>
      <c r="O4" s="141"/>
      <c r="P4" s="141"/>
      <c r="Q4" s="141"/>
      <c r="R4" s="141"/>
      <c r="S4" s="141"/>
      <c r="T4" s="141"/>
      <c r="U4" s="141"/>
      <c r="V4" s="141"/>
      <c r="W4" s="2375" t="s">
        <v>380</v>
      </c>
      <c r="X4" s="2376"/>
      <c r="Y4" s="2376"/>
      <c r="Z4" s="2376"/>
      <c r="AA4" s="2376"/>
      <c r="AB4" s="2376"/>
      <c r="AC4" s="2376"/>
      <c r="AD4" s="2376"/>
      <c r="AE4" s="2376"/>
      <c r="AF4" s="2377"/>
      <c r="AG4" s="141"/>
      <c r="AH4" s="205" t="str">
        <f>IF(W4="行わない","（還付手続が不要となるように概算保険料額が自動修正されます。）","（還付請求書を別途作成する必要があります。）")</f>
        <v>（還付手続が不要となるように概算保険料額が自動修正されます。）</v>
      </c>
      <c r="AJ4" s="141"/>
      <c r="AK4" s="141"/>
      <c r="AL4" s="141"/>
      <c r="AM4" s="141"/>
      <c r="AN4" s="141"/>
      <c r="AO4" s="141"/>
      <c r="AP4" s="141"/>
      <c r="AQ4" s="141"/>
      <c r="AR4" s="141"/>
      <c r="AS4" s="141"/>
      <c r="AT4" s="140"/>
      <c r="AU4" s="140"/>
      <c r="AV4" s="140"/>
      <c r="AW4" s="140"/>
      <c r="AX4" s="140"/>
      <c r="AY4" s="140"/>
      <c r="AZ4" s="140"/>
      <c r="BA4" s="140"/>
      <c r="BB4" s="140"/>
      <c r="BC4" s="140"/>
      <c r="BD4" s="140"/>
      <c r="BE4" s="140"/>
      <c r="BF4" s="140"/>
      <c r="BG4" s="140"/>
      <c r="BH4" s="140"/>
      <c r="BI4" s="140"/>
      <c r="BJ4" s="140"/>
      <c r="BK4" s="140"/>
      <c r="BL4" s="140"/>
      <c r="BM4" s="140"/>
      <c r="BN4" s="140"/>
      <c r="BO4" s="140"/>
      <c r="BP4" s="140"/>
      <c r="BQ4" s="140"/>
      <c r="BR4" s="140"/>
      <c r="BS4" s="140"/>
      <c r="BT4" s="140"/>
      <c r="BU4" s="140"/>
      <c r="BV4" s="140"/>
      <c r="BW4" s="140"/>
      <c r="BX4" s="140"/>
      <c r="BY4" s="140"/>
      <c r="BZ4" s="140"/>
      <c r="CA4" s="140"/>
      <c r="CB4" s="140"/>
      <c r="CC4" s="140"/>
      <c r="CD4" s="140"/>
      <c r="CE4" s="140"/>
      <c r="CF4" s="140"/>
      <c r="CG4" s="140"/>
      <c r="CH4" s="140"/>
      <c r="CI4" s="140"/>
      <c r="CJ4" s="140"/>
      <c r="CK4" s="140"/>
      <c r="CL4" s="140"/>
      <c r="CM4" s="140"/>
      <c r="CN4" s="140"/>
      <c r="CO4" s="140"/>
      <c r="CP4" s="140"/>
      <c r="CQ4" s="140"/>
      <c r="CR4" s="140"/>
      <c r="CS4" s="140"/>
      <c r="CT4" s="140"/>
      <c r="CU4" s="140"/>
      <c r="CV4" s="140"/>
      <c r="CW4" s="140"/>
    </row>
    <row r="5" spans="3:117" s="139" customFormat="1" ht="12" customHeight="1">
      <c r="C5" s="647"/>
      <c r="D5" s="647"/>
      <c r="E5" s="647"/>
      <c r="F5" s="647"/>
      <c r="G5" s="647"/>
      <c r="H5" s="141"/>
      <c r="I5" s="141"/>
      <c r="J5" s="141"/>
      <c r="K5" s="141"/>
      <c r="L5" s="141"/>
      <c r="M5" s="141"/>
      <c r="N5" s="141"/>
      <c r="O5" s="141"/>
      <c r="P5" s="141"/>
      <c r="Q5" s="141"/>
      <c r="R5" s="141"/>
      <c r="S5" s="141"/>
      <c r="T5" s="141"/>
      <c r="U5" s="141"/>
      <c r="V5" s="141"/>
      <c r="W5" s="327"/>
      <c r="X5" s="328"/>
      <c r="Y5" s="328"/>
      <c r="Z5" s="328"/>
      <c r="AA5" s="328"/>
      <c r="AB5" s="328"/>
      <c r="AC5" s="328"/>
      <c r="AD5" s="328"/>
      <c r="AE5" s="328"/>
      <c r="AF5" s="328"/>
      <c r="AG5" s="141"/>
      <c r="AH5" s="205"/>
      <c r="AI5" s="137"/>
      <c r="AJ5" s="141"/>
      <c r="AK5" s="141"/>
      <c r="AL5" s="141"/>
      <c r="AM5" s="141"/>
      <c r="AN5" s="141"/>
      <c r="AO5" s="141"/>
      <c r="AP5" s="141"/>
      <c r="AQ5" s="141"/>
      <c r="AR5" s="141"/>
      <c r="AS5" s="141"/>
      <c r="AT5" s="140"/>
      <c r="AU5" s="140"/>
      <c r="AV5" s="140"/>
      <c r="AW5" s="140"/>
      <c r="AX5" s="140"/>
      <c r="AY5" s="140"/>
      <c r="AZ5" s="140"/>
      <c r="BA5" s="140"/>
      <c r="BB5" s="140"/>
      <c r="BC5" s="140"/>
      <c r="BD5" s="140"/>
      <c r="BE5" s="140"/>
      <c r="BF5" s="140"/>
      <c r="BG5" s="140"/>
      <c r="BH5" s="140"/>
      <c r="BI5" s="140"/>
      <c r="BJ5" s="140"/>
      <c r="BK5" s="140"/>
      <c r="BL5" s="140"/>
      <c r="BM5" s="140"/>
      <c r="BN5" s="140"/>
      <c r="BO5" s="140"/>
      <c r="BP5" s="140"/>
      <c r="BQ5" s="140"/>
      <c r="BR5" s="140"/>
      <c r="BS5" s="140"/>
      <c r="BT5" s="140"/>
      <c r="BU5" s="140"/>
      <c r="BV5" s="140"/>
      <c r="BW5" s="140"/>
      <c r="BX5" s="140"/>
      <c r="BY5" s="140"/>
      <c r="BZ5" s="140"/>
      <c r="CA5" s="140"/>
      <c r="CB5" s="140"/>
      <c r="CC5" s="140"/>
      <c r="CD5" s="140"/>
      <c r="CE5" s="140"/>
      <c r="CF5" s="140"/>
      <c r="CG5" s="140"/>
      <c r="CH5" s="140"/>
      <c r="CI5" s="140"/>
      <c r="CJ5" s="140"/>
      <c r="CK5" s="140"/>
      <c r="CL5" s="140"/>
      <c r="CM5" s="140"/>
      <c r="CN5" s="140"/>
      <c r="CO5" s="140"/>
      <c r="CP5" s="140"/>
      <c r="CQ5" s="140"/>
      <c r="CR5" s="140"/>
      <c r="CS5" s="140"/>
      <c r="CT5" s="140"/>
      <c r="CU5" s="140"/>
      <c r="CV5" s="140"/>
      <c r="CW5" s="140"/>
      <c r="DL5" s="1935" t="s">
        <v>382</v>
      </c>
      <c r="DM5" s="1936"/>
    </row>
    <row r="6" spans="3:117" s="139" customFormat="1" ht="27" customHeight="1">
      <c r="C6" s="142"/>
      <c r="D6" s="315" t="s">
        <v>251</v>
      </c>
      <c r="E6" s="647"/>
      <c r="F6" s="647"/>
      <c r="G6" s="647"/>
      <c r="H6" s="647"/>
      <c r="I6" s="647"/>
      <c r="J6" s="647"/>
      <c r="K6" s="647"/>
      <c r="L6" s="316"/>
      <c r="M6" s="316"/>
      <c r="N6" s="316"/>
      <c r="O6" s="316"/>
      <c r="P6" s="316"/>
      <c r="Q6" s="140"/>
      <c r="R6" s="141"/>
      <c r="S6" s="141"/>
      <c r="T6" s="141"/>
      <c r="U6" s="141"/>
      <c r="V6" s="141"/>
      <c r="W6" s="141"/>
      <c r="X6" s="141"/>
      <c r="Y6" s="141"/>
      <c r="Z6" s="141"/>
      <c r="AA6" s="141"/>
      <c r="AB6" s="141"/>
      <c r="AC6" s="141"/>
      <c r="AD6" s="141"/>
      <c r="AE6" s="141"/>
      <c r="AF6" s="141"/>
      <c r="AG6" s="141"/>
      <c r="AH6" s="141"/>
      <c r="AI6" s="141"/>
      <c r="AJ6" s="141"/>
      <c r="AK6" s="141"/>
      <c r="AL6" s="141"/>
      <c r="AM6" s="141"/>
      <c r="AN6" s="141"/>
      <c r="AO6" s="141"/>
      <c r="AP6" s="141"/>
      <c r="AQ6" s="141"/>
      <c r="AR6" s="141"/>
      <c r="AS6" s="141"/>
      <c r="AT6" s="141"/>
      <c r="AU6" s="141"/>
      <c r="AV6" s="141"/>
      <c r="AW6" s="141"/>
      <c r="AX6" s="140"/>
      <c r="AY6" s="140"/>
      <c r="AZ6" s="140"/>
      <c r="BA6" s="140"/>
      <c r="BB6" s="140"/>
      <c r="BC6" s="140"/>
      <c r="BD6" s="140"/>
      <c r="BE6" s="140"/>
      <c r="BF6" s="140"/>
      <c r="BG6" s="140"/>
      <c r="BH6" s="140"/>
      <c r="BI6" s="140"/>
      <c r="BJ6" s="140"/>
      <c r="BK6" s="140"/>
      <c r="BL6" s="140"/>
      <c r="BM6" s="140"/>
      <c r="BN6" s="140"/>
      <c r="BO6" s="140"/>
      <c r="BP6" s="140"/>
      <c r="BQ6" s="140"/>
      <c r="BR6" s="140"/>
      <c r="BS6" s="140"/>
      <c r="BT6" s="140"/>
      <c r="BU6" s="140"/>
      <c r="BV6" s="140"/>
      <c r="BW6" s="140"/>
      <c r="BX6" s="140"/>
      <c r="BY6" s="140"/>
      <c r="BZ6" s="140"/>
      <c r="CA6" s="140"/>
      <c r="CB6" s="140"/>
      <c r="CC6" s="140"/>
      <c r="CD6" s="140"/>
      <c r="CE6" s="140"/>
      <c r="CF6" s="140"/>
      <c r="CG6" s="140"/>
      <c r="CH6" s="140"/>
      <c r="CI6" s="140"/>
      <c r="CJ6" s="140"/>
      <c r="CK6" s="140"/>
      <c r="CL6" s="140"/>
      <c r="CM6" s="140"/>
      <c r="CN6" s="140"/>
      <c r="CO6" s="140"/>
      <c r="CP6" s="140"/>
      <c r="CQ6" s="140"/>
      <c r="CR6" s="140"/>
      <c r="CS6" s="140"/>
      <c r="CT6" s="140"/>
      <c r="CU6" s="140"/>
      <c r="CV6" s="140"/>
      <c r="CW6" s="140"/>
      <c r="CX6" s="140"/>
      <c r="CY6" s="140"/>
      <c r="CZ6" s="140"/>
      <c r="DA6" s="140"/>
      <c r="DL6" s="430" t="s">
        <v>380</v>
      </c>
      <c r="DM6" s="430" t="s">
        <v>381</v>
      </c>
    </row>
    <row r="7" spans="3:117" s="139" customFormat="1" ht="27" customHeight="1">
      <c r="C7" s="142"/>
      <c r="D7" s="647" t="s">
        <v>250</v>
      </c>
      <c r="E7" s="647"/>
      <c r="F7" s="647"/>
      <c r="G7" s="647"/>
      <c r="H7" s="647"/>
      <c r="I7" s="647"/>
      <c r="J7" s="647"/>
      <c r="K7" s="647"/>
      <c r="L7" s="316"/>
      <c r="M7" s="316"/>
      <c r="N7" s="316"/>
      <c r="O7" s="316"/>
      <c r="P7" s="316"/>
      <c r="Q7" s="140"/>
      <c r="R7" s="141"/>
      <c r="S7" s="141"/>
      <c r="T7" s="141"/>
      <c r="U7" s="141"/>
      <c r="V7" s="141"/>
      <c r="W7" s="141"/>
      <c r="X7" s="141"/>
      <c r="Y7" s="141"/>
      <c r="Z7" s="141"/>
      <c r="AA7" s="141"/>
      <c r="AB7" s="141"/>
      <c r="AC7" s="141"/>
      <c r="AD7" s="141"/>
      <c r="AE7" s="141"/>
      <c r="AF7" s="141"/>
      <c r="AG7" s="141"/>
      <c r="AH7" s="141"/>
      <c r="AI7" s="141"/>
      <c r="AJ7" s="141"/>
      <c r="AK7" s="141"/>
      <c r="AL7" s="141"/>
      <c r="AM7" s="141"/>
      <c r="AN7" s="141"/>
      <c r="AO7" s="141"/>
      <c r="AP7" s="141"/>
      <c r="AQ7" s="141"/>
      <c r="AR7" s="141"/>
      <c r="AS7" s="141"/>
      <c r="AT7" s="141"/>
      <c r="AU7" s="141"/>
      <c r="AV7" s="141"/>
      <c r="AW7" s="141"/>
      <c r="AX7" s="140"/>
      <c r="AY7" s="140"/>
      <c r="AZ7" s="140"/>
      <c r="BA7" s="140"/>
      <c r="BB7" s="140"/>
      <c r="BC7" s="140"/>
      <c r="BD7" s="140"/>
      <c r="BE7" s="140"/>
      <c r="BF7" s="140"/>
      <c r="BG7" s="140"/>
      <c r="BH7" s="140"/>
      <c r="BI7" s="140"/>
      <c r="BJ7" s="140"/>
      <c r="BK7" s="140"/>
      <c r="BL7" s="140"/>
      <c r="BM7" s="140"/>
      <c r="BN7" s="140"/>
      <c r="BO7" s="140"/>
      <c r="BP7" s="140"/>
      <c r="BQ7" s="140"/>
      <c r="BR7" s="140"/>
      <c r="BS7" s="140"/>
      <c r="BT7" s="140"/>
      <c r="BU7" s="140"/>
      <c r="BV7" s="140"/>
      <c r="BW7" s="140"/>
      <c r="BX7" s="140"/>
      <c r="BY7" s="140"/>
      <c r="BZ7" s="140"/>
      <c r="CA7" s="140"/>
      <c r="CB7" s="140"/>
      <c r="CC7" s="140"/>
      <c r="CD7" s="140"/>
      <c r="CE7" s="140"/>
      <c r="CF7" s="140"/>
      <c r="CG7" s="140"/>
      <c r="CH7" s="140"/>
      <c r="CI7" s="140"/>
      <c r="CJ7" s="140"/>
      <c r="CK7" s="140"/>
      <c r="CL7" s="140"/>
      <c r="CM7" s="140"/>
      <c r="CN7" s="140"/>
      <c r="CO7" s="140"/>
      <c r="CP7" s="140"/>
      <c r="CQ7" s="140"/>
      <c r="CR7" s="140"/>
      <c r="CS7" s="140"/>
      <c r="CT7" s="140"/>
      <c r="CU7" s="140"/>
      <c r="CV7" s="140"/>
      <c r="CW7" s="140"/>
      <c r="CX7" s="140"/>
      <c r="CY7" s="140"/>
      <c r="CZ7" s="140"/>
      <c r="DA7" s="140"/>
      <c r="DL7" s="429">
        <v>1</v>
      </c>
      <c r="DM7" s="428"/>
    </row>
    <row r="8" spans="3:117" s="139" customFormat="1" ht="15" customHeight="1">
      <c r="C8" s="142"/>
      <c r="D8" s="142"/>
      <c r="E8" s="142"/>
      <c r="F8" s="142"/>
      <c r="G8" s="142"/>
      <c r="H8" s="141"/>
      <c r="I8" s="141"/>
      <c r="J8" s="141"/>
      <c r="K8" s="141"/>
      <c r="L8" s="141"/>
      <c r="M8" s="141"/>
      <c r="N8" s="141"/>
      <c r="O8" s="141"/>
      <c r="P8" s="141"/>
      <c r="Q8" s="141"/>
      <c r="R8" s="141"/>
      <c r="S8" s="141"/>
      <c r="T8" s="141"/>
      <c r="U8" s="141"/>
      <c r="V8" s="141"/>
      <c r="W8" s="141"/>
      <c r="X8" s="141"/>
      <c r="Y8" s="141"/>
      <c r="Z8" s="141"/>
      <c r="AA8" s="141"/>
      <c r="AB8" s="141"/>
      <c r="AC8" s="141"/>
      <c r="AD8" s="141"/>
      <c r="AE8" s="141"/>
      <c r="AF8" s="141"/>
      <c r="AG8" s="141"/>
      <c r="AH8" s="141"/>
      <c r="AI8" s="141"/>
      <c r="AJ8" s="141"/>
      <c r="AK8" s="141"/>
      <c r="AL8" s="141"/>
      <c r="AM8" s="141"/>
      <c r="AN8" s="141"/>
      <c r="AO8" s="141"/>
      <c r="AP8" s="141"/>
      <c r="AQ8" s="141"/>
      <c r="AR8" s="141"/>
      <c r="AS8" s="141"/>
      <c r="AT8" s="140"/>
      <c r="AU8" s="140"/>
      <c r="AV8" s="140"/>
      <c r="AW8" s="140"/>
      <c r="AX8" s="140"/>
      <c r="AY8" s="140"/>
      <c r="AZ8" s="140"/>
      <c r="BA8" s="140"/>
      <c r="BB8" s="140"/>
      <c r="BC8" s="140"/>
      <c r="BD8" s="140"/>
      <c r="BE8" s="140"/>
      <c r="BF8" s="140"/>
      <c r="BG8" s="140"/>
      <c r="BH8" s="140"/>
      <c r="BI8" s="140"/>
      <c r="BJ8" s="140"/>
      <c r="BK8" s="140"/>
      <c r="BL8" s="140"/>
      <c r="BM8" s="140"/>
      <c r="BN8" s="140"/>
      <c r="BO8" s="140"/>
      <c r="BP8" s="140"/>
      <c r="BQ8" s="140"/>
      <c r="BR8" s="140"/>
      <c r="BS8" s="140"/>
      <c r="BT8" s="140"/>
      <c r="BU8" s="140"/>
      <c r="BV8" s="140"/>
      <c r="BW8" s="140"/>
      <c r="BX8" s="140"/>
      <c r="BY8" s="140"/>
      <c r="BZ8" s="140"/>
      <c r="CA8" s="140"/>
      <c r="CB8" s="140"/>
      <c r="CC8" s="140"/>
      <c r="CD8" s="140"/>
      <c r="CE8" s="140"/>
      <c r="CF8" s="140"/>
      <c r="CG8" s="140"/>
      <c r="CH8" s="140"/>
      <c r="CI8" s="140"/>
      <c r="CJ8" s="140"/>
      <c r="CK8" s="140"/>
      <c r="CL8" s="140"/>
      <c r="CM8" s="140"/>
      <c r="CN8" s="140"/>
      <c r="CO8" s="140"/>
      <c r="CP8" s="140"/>
      <c r="CQ8" s="140"/>
      <c r="CR8" s="140"/>
      <c r="CS8" s="140"/>
      <c r="CT8" s="140"/>
      <c r="CU8" s="140"/>
      <c r="CV8" s="140"/>
      <c r="CW8" s="140"/>
      <c r="DL8" s="429">
        <v>2</v>
      </c>
    </row>
    <row r="9" spans="3:117" ht="8.25" customHeight="1" thickBot="1">
      <c r="F9" s="1697" t="s">
        <v>55</v>
      </c>
      <c r="G9" s="1697"/>
      <c r="H9" s="1697"/>
      <c r="I9" s="1697" t="s">
        <v>56</v>
      </c>
      <c r="J9" s="1697"/>
      <c r="K9" s="1697"/>
      <c r="L9" s="46"/>
      <c r="AA9" s="653"/>
      <c r="AB9" s="653"/>
      <c r="AC9" s="1703" t="s">
        <v>57</v>
      </c>
      <c r="AD9" s="1703"/>
      <c r="AE9" s="1703"/>
      <c r="AF9" s="1703"/>
      <c r="AG9" s="1703"/>
      <c r="AH9" s="1703"/>
      <c r="AI9" s="1703"/>
      <c r="AJ9" s="1703"/>
      <c r="AK9" s="1703"/>
      <c r="AL9" s="1703"/>
      <c r="AM9" s="1703"/>
      <c r="AN9" s="1703"/>
      <c r="AO9" s="653"/>
      <c r="AP9" s="653"/>
      <c r="AQ9" s="1703" t="s">
        <v>104</v>
      </c>
      <c r="AR9" s="1703"/>
      <c r="AS9" s="1703"/>
      <c r="AT9" s="1703"/>
      <c r="AU9" s="1703"/>
      <c r="AV9" s="1703"/>
      <c r="AW9" s="1703"/>
      <c r="AX9" s="1703"/>
      <c r="AY9" s="1703"/>
      <c r="AZ9" s="1703"/>
      <c r="BA9" s="1703"/>
      <c r="BB9" s="1703"/>
      <c r="BC9" s="1703"/>
      <c r="DL9" s="355">
        <v>3</v>
      </c>
    </row>
    <row r="10" spans="3:117" ht="8.25" customHeight="1">
      <c r="F10" s="1422"/>
      <c r="G10" s="1422"/>
      <c r="H10" s="1422"/>
      <c r="I10" s="1697"/>
      <c r="J10" s="1697"/>
      <c r="K10" s="1697"/>
      <c r="L10" s="43"/>
      <c r="AA10" s="653"/>
      <c r="AB10" s="653"/>
      <c r="AC10" s="1703"/>
      <c r="AD10" s="1703"/>
      <c r="AE10" s="1703"/>
      <c r="AF10" s="1703"/>
      <c r="AG10" s="1703"/>
      <c r="AH10" s="1703"/>
      <c r="AI10" s="1703"/>
      <c r="AJ10" s="1703"/>
      <c r="AK10" s="1703"/>
      <c r="AL10" s="1703"/>
      <c r="AM10" s="1703"/>
      <c r="AN10" s="1703"/>
      <c r="AO10" s="653"/>
      <c r="AP10" s="653"/>
      <c r="AQ10" s="1703"/>
      <c r="AR10" s="1703"/>
      <c r="AS10" s="1703"/>
      <c r="AT10" s="1703"/>
      <c r="AU10" s="1703"/>
      <c r="AV10" s="1703"/>
      <c r="AW10" s="1703"/>
      <c r="AX10" s="1703"/>
      <c r="AY10" s="1703"/>
      <c r="AZ10" s="1703"/>
      <c r="BA10" s="1703"/>
      <c r="BB10" s="1703"/>
      <c r="BC10" s="1703"/>
      <c r="CG10" s="2378" t="s">
        <v>234</v>
      </c>
      <c r="CH10" s="2379"/>
      <c r="CI10" s="2379"/>
      <c r="CJ10" s="2379"/>
      <c r="CK10" s="2379"/>
      <c r="CL10" s="2379"/>
      <c r="CM10" s="2379"/>
      <c r="CN10" s="2379"/>
      <c r="CO10" s="2379"/>
      <c r="CP10" s="2379"/>
      <c r="CQ10" s="2379"/>
      <c r="CR10" s="2379"/>
      <c r="CS10" s="2379"/>
      <c r="CT10" s="2379"/>
      <c r="CU10" s="2379"/>
      <c r="CV10" s="2379"/>
      <c r="CW10" s="2379"/>
      <c r="CX10" s="2379"/>
      <c r="CY10" s="2379"/>
      <c r="CZ10" s="2379"/>
      <c r="DA10" s="2379"/>
      <c r="DB10" s="2379"/>
      <c r="DC10" s="2380"/>
    </row>
    <row r="11" spans="3:117" ht="8.25" customHeight="1">
      <c r="F11" s="1424">
        <v>3</v>
      </c>
      <c r="G11" s="1425"/>
      <c r="H11" s="1426"/>
      <c r="J11" s="1424">
        <v>2</v>
      </c>
      <c r="K11" s="1425"/>
      <c r="L11" s="1426"/>
      <c r="N11" s="1424">
        <v>7</v>
      </c>
      <c r="O11" s="1425"/>
      <c r="P11" s="1426"/>
      <c r="R11" s="1704">
        <v>0</v>
      </c>
      <c r="S11" s="1705"/>
      <c r="T11" s="1706"/>
      <c r="V11" s="1424">
        <v>1</v>
      </c>
      <c r="W11" s="1425"/>
      <c r="X11" s="1426"/>
      <c r="AC11" s="1424"/>
      <c r="AD11" s="1441"/>
      <c r="AE11" s="1442"/>
      <c r="AG11" s="1424"/>
      <c r="AH11" s="1425"/>
      <c r="AI11" s="1426"/>
      <c r="AQ11" s="1424"/>
      <c r="AR11" s="1441"/>
      <c r="AS11" s="1442"/>
      <c r="AT11" s="1417"/>
      <c r="AU11" s="1623"/>
      <c r="CG11" s="2381"/>
      <c r="CH11" s="2382"/>
      <c r="CI11" s="2382"/>
      <c r="CJ11" s="2382"/>
      <c r="CK11" s="2382"/>
      <c r="CL11" s="2382"/>
      <c r="CM11" s="2382"/>
      <c r="CN11" s="2382"/>
      <c r="CO11" s="2382"/>
      <c r="CP11" s="2382"/>
      <c r="CQ11" s="2382"/>
      <c r="CR11" s="2382"/>
      <c r="CS11" s="2382"/>
      <c r="CT11" s="2382"/>
      <c r="CU11" s="2382"/>
      <c r="CV11" s="2382"/>
      <c r="CW11" s="2382"/>
      <c r="CX11" s="2382"/>
      <c r="CY11" s="2382"/>
      <c r="CZ11" s="2382"/>
      <c r="DA11" s="2382"/>
      <c r="DB11" s="2382"/>
      <c r="DC11" s="2383"/>
    </row>
    <row r="12" spans="3:117" ht="8.25" customHeight="1">
      <c r="F12" s="1427"/>
      <c r="G12" s="1428"/>
      <c r="H12" s="1429"/>
      <c r="J12" s="1427"/>
      <c r="K12" s="1428"/>
      <c r="L12" s="1429"/>
      <c r="N12" s="1427"/>
      <c r="O12" s="1428"/>
      <c r="P12" s="1429"/>
      <c r="R12" s="1707"/>
      <c r="S12" s="1708"/>
      <c r="T12" s="1709"/>
      <c r="V12" s="1427"/>
      <c r="W12" s="1428"/>
      <c r="X12" s="1429"/>
      <c r="AC12" s="1443"/>
      <c r="AD12" s="1444"/>
      <c r="AE12" s="1445"/>
      <c r="AG12" s="1427"/>
      <c r="AH12" s="1428"/>
      <c r="AI12" s="1429"/>
      <c r="AQ12" s="1443"/>
      <c r="AR12" s="1444"/>
      <c r="AS12" s="1445"/>
      <c r="AT12" s="1417"/>
      <c r="AU12" s="1623"/>
      <c r="CC12" s="642"/>
      <c r="CD12" s="45"/>
      <c r="CE12" s="136"/>
      <c r="CF12" s="136"/>
      <c r="CG12" s="2381"/>
      <c r="CH12" s="2382"/>
      <c r="CI12" s="2382"/>
      <c r="CJ12" s="2382"/>
      <c r="CK12" s="2382"/>
      <c r="CL12" s="2382"/>
      <c r="CM12" s="2382"/>
      <c r="CN12" s="2382"/>
      <c r="CO12" s="2382"/>
      <c r="CP12" s="2382"/>
      <c r="CQ12" s="2382"/>
      <c r="CR12" s="2382"/>
      <c r="CS12" s="2382"/>
      <c r="CT12" s="2382"/>
      <c r="CU12" s="2382"/>
      <c r="CV12" s="2382"/>
      <c r="CW12" s="2382"/>
      <c r="CX12" s="2382"/>
      <c r="CY12" s="2382"/>
      <c r="CZ12" s="2382"/>
      <c r="DA12" s="2382"/>
      <c r="DB12" s="2382"/>
      <c r="DC12" s="2383"/>
    </row>
    <row r="13" spans="3:117" ht="8.25" customHeight="1">
      <c r="F13" s="1427"/>
      <c r="G13" s="1428"/>
      <c r="H13" s="1429"/>
      <c r="J13" s="1427"/>
      <c r="K13" s="1428"/>
      <c r="L13" s="1429"/>
      <c r="N13" s="1427"/>
      <c r="O13" s="1428"/>
      <c r="P13" s="1429"/>
      <c r="R13" s="1707"/>
      <c r="S13" s="1708"/>
      <c r="T13" s="1709"/>
      <c r="V13" s="1427"/>
      <c r="W13" s="1428"/>
      <c r="X13" s="1429"/>
      <c r="AC13" s="1443"/>
      <c r="AD13" s="1444"/>
      <c r="AE13" s="1445"/>
      <c r="AG13" s="1427"/>
      <c r="AH13" s="1428"/>
      <c r="AI13" s="1429"/>
      <c r="AQ13" s="1443"/>
      <c r="AR13" s="1444"/>
      <c r="AS13" s="1445"/>
      <c r="AT13" s="1417"/>
      <c r="AU13" s="1623"/>
      <c r="CC13" s="642"/>
      <c r="CD13" s="45"/>
      <c r="CE13" s="136"/>
      <c r="CF13" s="136"/>
      <c r="CG13" s="2381"/>
      <c r="CH13" s="2382"/>
      <c r="CI13" s="2382"/>
      <c r="CJ13" s="2382"/>
      <c r="CK13" s="2382"/>
      <c r="CL13" s="2382"/>
      <c r="CM13" s="2382"/>
      <c r="CN13" s="2382"/>
      <c r="CO13" s="2382"/>
      <c r="CP13" s="2382"/>
      <c r="CQ13" s="2382"/>
      <c r="CR13" s="2382"/>
      <c r="CS13" s="2382"/>
      <c r="CT13" s="2382"/>
      <c r="CU13" s="2382"/>
      <c r="CV13" s="2382"/>
      <c r="CW13" s="2382"/>
      <c r="CX13" s="2382"/>
      <c r="CY13" s="2382"/>
      <c r="CZ13" s="2382"/>
      <c r="DA13" s="2382"/>
      <c r="DB13" s="2382"/>
      <c r="DC13" s="2383"/>
    </row>
    <row r="14" spans="3:117" ht="8.25" customHeight="1">
      <c r="F14" s="1430"/>
      <c r="G14" s="1431"/>
      <c r="H14" s="1432"/>
      <c r="J14" s="1430"/>
      <c r="K14" s="1431"/>
      <c r="L14" s="1432"/>
      <c r="N14" s="1430"/>
      <c r="O14" s="1431"/>
      <c r="P14" s="1432"/>
      <c r="R14" s="1710"/>
      <c r="S14" s="1711"/>
      <c r="T14" s="1712"/>
      <c r="V14" s="1430"/>
      <c r="W14" s="1431"/>
      <c r="X14" s="1432"/>
      <c r="AC14" s="1446"/>
      <c r="AD14" s="1447"/>
      <c r="AE14" s="1448"/>
      <c r="AG14" s="1430"/>
      <c r="AH14" s="1431"/>
      <c r="AI14" s="1432"/>
      <c r="AQ14" s="1446"/>
      <c r="AR14" s="1447"/>
      <c r="AS14" s="1448"/>
      <c r="AT14" s="1417"/>
      <c r="AU14" s="1623"/>
      <c r="BD14" s="1"/>
      <c r="BE14" s="7"/>
      <c r="BF14" s="7"/>
      <c r="BG14" s="7"/>
      <c r="BH14" s="7"/>
      <c r="BI14" s="1649" t="s">
        <v>105</v>
      </c>
      <c r="BJ14" s="1649"/>
      <c r="BK14" s="1649"/>
      <c r="BL14" s="1649"/>
      <c r="BM14" s="1649"/>
      <c r="BN14" s="1649"/>
      <c r="BO14" s="1649"/>
      <c r="BP14" s="1649"/>
      <c r="BQ14" s="1649"/>
      <c r="BR14" s="1649"/>
      <c r="BS14" s="1649"/>
      <c r="BT14" s="1649"/>
      <c r="BU14" s="1649"/>
      <c r="BV14" s="7"/>
      <c r="BW14" s="7"/>
      <c r="BX14" s="7"/>
      <c r="BY14" s="7"/>
      <c r="BZ14" s="2"/>
      <c r="CC14" s="642"/>
      <c r="CD14" s="642"/>
      <c r="CE14" s="642"/>
      <c r="CF14" s="642"/>
      <c r="CG14" s="2381"/>
      <c r="CH14" s="2382"/>
      <c r="CI14" s="2382"/>
      <c r="CJ14" s="2382"/>
      <c r="CK14" s="2382"/>
      <c r="CL14" s="2382"/>
      <c r="CM14" s="2382"/>
      <c r="CN14" s="2382"/>
      <c r="CO14" s="2382"/>
      <c r="CP14" s="2382"/>
      <c r="CQ14" s="2382"/>
      <c r="CR14" s="2382"/>
      <c r="CS14" s="2382"/>
      <c r="CT14" s="2382"/>
      <c r="CU14" s="2382"/>
      <c r="CV14" s="2382"/>
      <c r="CW14" s="2382"/>
      <c r="CX14" s="2382"/>
      <c r="CY14" s="2382"/>
      <c r="CZ14" s="2382"/>
      <c r="DA14" s="2382"/>
      <c r="DB14" s="2382"/>
      <c r="DC14" s="2383"/>
    </row>
    <row r="15" spans="3:117" ht="8.25" customHeight="1">
      <c r="M15" s="642"/>
      <c r="N15" s="642"/>
      <c r="O15" s="642"/>
      <c r="P15" s="642"/>
      <c r="Q15" s="642"/>
      <c r="R15" s="642"/>
      <c r="S15" s="642"/>
      <c r="T15" s="642"/>
      <c r="U15" s="642"/>
      <c r="V15" s="642"/>
      <c r="W15" s="642"/>
      <c r="X15" s="642"/>
      <c r="Y15" s="642"/>
      <c r="Z15" s="642"/>
      <c r="AA15" s="642"/>
      <c r="AB15" s="642"/>
      <c r="AC15" s="642"/>
      <c r="AD15" s="642"/>
      <c r="AE15" s="642"/>
      <c r="AF15" s="642"/>
      <c r="AG15" s="642"/>
      <c r="AH15" s="642"/>
      <c r="AI15" s="642"/>
      <c r="AJ15" s="642"/>
      <c r="BD15" s="5"/>
      <c r="BE15" s="9"/>
      <c r="BF15" s="9"/>
      <c r="BG15" s="9"/>
      <c r="BH15" s="9"/>
      <c r="BI15" s="1650"/>
      <c r="BJ15" s="1650"/>
      <c r="BK15" s="1650"/>
      <c r="BL15" s="1650"/>
      <c r="BM15" s="1650"/>
      <c r="BN15" s="1650"/>
      <c r="BO15" s="1650"/>
      <c r="BP15" s="1650"/>
      <c r="BQ15" s="1650"/>
      <c r="BR15" s="1650"/>
      <c r="BS15" s="1650"/>
      <c r="BT15" s="1650"/>
      <c r="BU15" s="1650"/>
      <c r="BV15" s="9"/>
      <c r="BW15" s="9"/>
      <c r="BX15" s="9"/>
      <c r="BY15" s="9"/>
      <c r="BZ15" s="6"/>
      <c r="CC15" s="642"/>
      <c r="CD15" s="642"/>
      <c r="CE15" s="642"/>
      <c r="CF15" s="135"/>
      <c r="CG15" s="2381"/>
      <c r="CH15" s="2382"/>
      <c r="CI15" s="2382"/>
      <c r="CJ15" s="2382"/>
      <c r="CK15" s="2382"/>
      <c r="CL15" s="2382"/>
      <c r="CM15" s="2382"/>
      <c r="CN15" s="2382"/>
      <c r="CO15" s="2382"/>
      <c r="CP15" s="2382"/>
      <c r="CQ15" s="2382"/>
      <c r="CR15" s="2382"/>
      <c r="CS15" s="2382"/>
      <c r="CT15" s="2382"/>
      <c r="CU15" s="2382"/>
      <c r="CV15" s="2382"/>
      <c r="CW15" s="2382"/>
      <c r="CX15" s="2382"/>
      <c r="CY15" s="2382"/>
      <c r="CZ15" s="2382"/>
      <c r="DA15" s="2382"/>
      <c r="DB15" s="2382"/>
      <c r="DC15" s="2383"/>
    </row>
    <row r="16" spans="3:117" ht="8.25" customHeight="1">
      <c r="C16" s="1325" t="s">
        <v>30</v>
      </c>
      <c r="D16" s="1326"/>
      <c r="E16" s="1327"/>
      <c r="F16" s="1281" t="s">
        <v>31</v>
      </c>
      <c r="G16" s="1282"/>
      <c r="H16" s="1282"/>
      <c r="I16" s="1282"/>
      <c r="J16" s="1282"/>
      <c r="K16" s="1282"/>
      <c r="L16" s="1698"/>
      <c r="M16" s="1302" t="s">
        <v>19</v>
      </c>
      <c r="N16" s="1302"/>
      <c r="O16" s="1302"/>
      <c r="P16" s="1255" t="s">
        <v>20</v>
      </c>
      <c r="Q16" s="1255"/>
      <c r="R16" s="1255"/>
      <c r="S16" s="1255"/>
      <c r="T16" s="1255"/>
      <c r="U16" s="1255"/>
      <c r="V16" s="1357" t="s">
        <v>21</v>
      </c>
      <c r="W16" s="1357"/>
      <c r="X16" s="1357"/>
      <c r="Y16" s="1357"/>
      <c r="Z16" s="1357"/>
      <c r="AA16" s="1357"/>
      <c r="AB16" s="1357"/>
      <c r="AC16" s="1357"/>
      <c r="AD16" s="1357"/>
      <c r="AE16" s="1357"/>
      <c r="AF16" s="1357"/>
      <c r="AG16" s="1357"/>
      <c r="AH16" s="1357"/>
      <c r="AI16" s="1357"/>
      <c r="AJ16" s="1357"/>
      <c r="AK16" s="1357"/>
      <c r="AL16" s="1357"/>
      <c r="AM16" s="1357"/>
      <c r="AN16" s="1357" t="s">
        <v>22</v>
      </c>
      <c r="AO16" s="1357"/>
      <c r="AP16" s="1357"/>
      <c r="AQ16" s="1357"/>
      <c r="AR16" s="1357"/>
      <c r="AS16" s="1357"/>
      <c r="AT16" s="1357"/>
      <c r="AU16" s="1357"/>
      <c r="AV16" s="1357"/>
      <c r="AW16" s="1357"/>
      <c r="AX16" s="1357"/>
      <c r="AY16" s="1713"/>
      <c r="AZ16" s="16"/>
      <c r="BD16" s="1651" t="s">
        <v>46</v>
      </c>
      <c r="BE16" s="1651"/>
      <c r="BF16" s="1651"/>
      <c r="BG16" s="1651"/>
      <c r="BH16" s="1651"/>
      <c r="BI16" s="1651" t="s">
        <v>47</v>
      </c>
      <c r="BJ16" s="1651"/>
      <c r="BK16" s="1651"/>
      <c r="BL16" s="1651"/>
      <c r="BM16" s="1651"/>
      <c r="BN16" s="1651"/>
      <c r="BO16" s="1652" t="s">
        <v>48</v>
      </c>
      <c r="BP16" s="1653"/>
      <c r="BQ16" s="1653"/>
      <c r="BR16" s="1653"/>
      <c r="BS16" s="1653"/>
      <c r="BT16" s="1653"/>
      <c r="BU16" s="1654"/>
      <c r="BV16" s="1667" t="s">
        <v>49</v>
      </c>
      <c r="BW16" s="1668"/>
      <c r="BX16" s="1668"/>
      <c r="BY16" s="1668"/>
      <c r="BZ16" s="1669"/>
      <c r="CC16" s="642"/>
      <c r="CD16" s="642"/>
      <c r="CE16" s="642"/>
      <c r="CF16" s="642"/>
      <c r="CG16" s="1478" t="s">
        <v>256</v>
      </c>
      <c r="CH16" s="1479"/>
      <c r="CI16" s="1479"/>
      <c r="CJ16" s="1479"/>
      <c r="CK16" s="1479"/>
      <c r="CL16" s="1479"/>
      <c r="CM16" s="1479"/>
      <c r="CN16" s="1479"/>
      <c r="CO16" s="1479"/>
      <c r="CP16" s="1479"/>
      <c r="CQ16" s="1479"/>
      <c r="CR16" s="1479"/>
      <c r="CS16" s="1479"/>
      <c r="CT16" s="1479"/>
      <c r="CU16" s="1479"/>
      <c r="CV16" s="1479"/>
      <c r="CW16" s="1479"/>
      <c r="CX16" s="1479"/>
      <c r="CY16" s="1479"/>
      <c r="CZ16" s="1479"/>
      <c r="DA16" s="1479"/>
      <c r="DB16" s="1479"/>
      <c r="DC16" s="1480"/>
    </row>
    <row r="17" spans="2:107" ht="8.25" customHeight="1">
      <c r="C17" s="1278"/>
      <c r="D17" s="1279"/>
      <c r="E17" s="1328"/>
      <c r="F17" s="1699"/>
      <c r="G17" s="1543"/>
      <c r="H17" s="1543"/>
      <c r="I17" s="1543"/>
      <c r="J17" s="1543"/>
      <c r="K17" s="1543"/>
      <c r="L17" s="1621"/>
      <c r="M17" s="1303"/>
      <c r="N17" s="1303"/>
      <c r="O17" s="1303"/>
      <c r="P17" s="1256"/>
      <c r="Q17" s="1256"/>
      <c r="R17" s="1256"/>
      <c r="S17" s="1256"/>
      <c r="T17" s="1256"/>
      <c r="U17" s="1256"/>
      <c r="V17" s="1358"/>
      <c r="W17" s="1358"/>
      <c r="X17" s="1358"/>
      <c r="Y17" s="1358"/>
      <c r="Z17" s="1358"/>
      <c r="AA17" s="1358"/>
      <c r="AB17" s="1358"/>
      <c r="AC17" s="1358"/>
      <c r="AD17" s="1358"/>
      <c r="AE17" s="1358"/>
      <c r="AF17" s="1358"/>
      <c r="AG17" s="1358"/>
      <c r="AH17" s="1358"/>
      <c r="AI17" s="1358"/>
      <c r="AJ17" s="1358"/>
      <c r="AK17" s="1358"/>
      <c r="AL17" s="1358"/>
      <c r="AM17" s="1358"/>
      <c r="AN17" s="1358"/>
      <c r="AO17" s="1358"/>
      <c r="AP17" s="1358"/>
      <c r="AQ17" s="1358"/>
      <c r="AR17" s="1358"/>
      <c r="AS17" s="1358"/>
      <c r="AT17" s="1358"/>
      <c r="AU17" s="1358"/>
      <c r="AV17" s="1358"/>
      <c r="AW17" s="1358"/>
      <c r="AX17" s="1358"/>
      <c r="AY17" s="1714"/>
      <c r="AZ17" s="649"/>
      <c r="BD17" s="1651"/>
      <c r="BE17" s="1651"/>
      <c r="BF17" s="1651"/>
      <c r="BG17" s="1651"/>
      <c r="BH17" s="1651"/>
      <c r="BI17" s="1651"/>
      <c r="BJ17" s="1651"/>
      <c r="BK17" s="1651"/>
      <c r="BL17" s="1651"/>
      <c r="BM17" s="1651"/>
      <c r="BN17" s="1651"/>
      <c r="BO17" s="1655"/>
      <c r="BP17" s="1656"/>
      <c r="BQ17" s="1656"/>
      <c r="BR17" s="1656"/>
      <c r="BS17" s="1656"/>
      <c r="BT17" s="1656"/>
      <c r="BU17" s="1657"/>
      <c r="BV17" s="1670"/>
      <c r="BW17" s="1671"/>
      <c r="BX17" s="1671"/>
      <c r="BY17" s="1671"/>
      <c r="BZ17" s="1672"/>
      <c r="CC17" s="642"/>
      <c r="CD17" s="642"/>
      <c r="CE17" s="642"/>
      <c r="CF17" s="45"/>
      <c r="CG17" s="1481"/>
      <c r="CH17" s="1479"/>
      <c r="CI17" s="1479"/>
      <c r="CJ17" s="1479"/>
      <c r="CK17" s="1479"/>
      <c r="CL17" s="1479"/>
      <c r="CM17" s="1479"/>
      <c r="CN17" s="1479"/>
      <c r="CO17" s="1479"/>
      <c r="CP17" s="1479"/>
      <c r="CQ17" s="1479"/>
      <c r="CR17" s="1479"/>
      <c r="CS17" s="1479"/>
      <c r="CT17" s="1479"/>
      <c r="CU17" s="1479"/>
      <c r="CV17" s="1479"/>
      <c r="CW17" s="1479"/>
      <c r="CX17" s="1479"/>
      <c r="CY17" s="1479"/>
      <c r="CZ17" s="1479"/>
      <c r="DA17" s="1479"/>
      <c r="DB17" s="1479"/>
      <c r="DC17" s="1480"/>
    </row>
    <row r="18" spans="2:107" ht="2.25" customHeight="1">
      <c r="C18" s="1278"/>
      <c r="D18" s="1279"/>
      <c r="E18" s="1328"/>
      <c r="F18" s="57"/>
      <c r="G18" s="50"/>
      <c r="H18" s="50"/>
      <c r="I18" s="50"/>
      <c r="J18" s="50"/>
      <c r="K18" s="50"/>
      <c r="L18" s="50"/>
      <c r="M18" s="50"/>
      <c r="N18" s="50"/>
      <c r="O18" s="50"/>
      <c r="P18" s="157"/>
      <c r="Q18" s="157"/>
      <c r="R18" s="157"/>
      <c r="S18" s="157"/>
      <c r="T18" s="157"/>
      <c r="U18" s="157"/>
      <c r="V18" s="51"/>
      <c r="W18" s="51"/>
      <c r="X18" s="51"/>
      <c r="Y18" s="51"/>
      <c r="Z18" s="51"/>
      <c r="AA18" s="51"/>
      <c r="AB18" s="51"/>
      <c r="AC18" s="51"/>
      <c r="AD18" s="51"/>
      <c r="AE18" s="51"/>
      <c r="AF18" s="51"/>
      <c r="AG18" s="51"/>
      <c r="AH18" s="51"/>
      <c r="AI18" s="51"/>
      <c r="AJ18" s="51"/>
      <c r="AK18" s="51"/>
      <c r="AL18" s="51"/>
      <c r="AM18" s="51"/>
      <c r="AN18" s="54"/>
      <c r="AO18" s="54"/>
      <c r="AP18" s="54"/>
      <c r="AQ18" s="51"/>
      <c r="AR18" s="51"/>
      <c r="AS18" s="51"/>
      <c r="AT18" s="51"/>
      <c r="AU18" s="51"/>
      <c r="AV18" s="51"/>
      <c r="AW18" s="51"/>
      <c r="AX18" s="51"/>
      <c r="AY18" s="51"/>
      <c r="AZ18" s="19"/>
      <c r="BD18" s="1667"/>
      <c r="BE18" s="1668"/>
      <c r="BF18" s="1668"/>
      <c r="BG18" s="1668"/>
      <c r="BH18" s="1669"/>
      <c r="BI18" s="1667"/>
      <c r="BJ18" s="1668"/>
      <c r="BK18" s="1668"/>
      <c r="BL18" s="1668"/>
      <c r="BM18" s="1668"/>
      <c r="BN18" s="1669"/>
      <c r="BO18" s="1673"/>
      <c r="BP18" s="1674"/>
      <c r="BQ18" s="1674"/>
      <c r="BR18" s="1674"/>
      <c r="BS18" s="1674"/>
      <c r="BT18" s="1674"/>
      <c r="BU18" s="1675"/>
      <c r="BV18" s="1667"/>
      <c r="BW18" s="1668"/>
      <c r="BX18" s="1668"/>
      <c r="BY18" s="1668"/>
      <c r="BZ18" s="1669"/>
      <c r="CE18" s="642"/>
      <c r="CF18" s="45"/>
      <c r="CG18" s="1481"/>
      <c r="CH18" s="1479"/>
      <c r="CI18" s="1479"/>
      <c r="CJ18" s="1479"/>
      <c r="CK18" s="1479"/>
      <c r="CL18" s="1479"/>
      <c r="CM18" s="1479"/>
      <c r="CN18" s="1479"/>
      <c r="CO18" s="1479"/>
      <c r="CP18" s="1479"/>
      <c r="CQ18" s="1479"/>
      <c r="CR18" s="1479"/>
      <c r="CS18" s="1479"/>
      <c r="CT18" s="1479"/>
      <c r="CU18" s="1479"/>
      <c r="CV18" s="1479"/>
      <c r="CW18" s="1479"/>
      <c r="CX18" s="1479"/>
      <c r="CY18" s="1479"/>
      <c r="CZ18" s="1479"/>
      <c r="DA18" s="1479"/>
      <c r="DB18" s="1479"/>
      <c r="DC18" s="1480"/>
    </row>
    <row r="19" spans="2:107" ht="8.25" customHeight="1">
      <c r="C19" s="1278"/>
      <c r="D19" s="1279"/>
      <c r="E19" s="1328"/>
      <c r="F19" s="58"/>
      <c r="G19" s="1700">
        <f>算定基礎賃金集計表!O9</f>
        <v>0</v>
      </c>
      <c r="H19" s="1701"/>
      <c r="I19" s="1701"/>
      <c r="J19" s="1241">
        <f>算定基礎賃金集計表!Q9</f>
        <v>0</v>
      </c>
      <c r="K19" s="1242"/>
      <c r="L19" s="1258"/>
      <c r="M19" s="1241">
        <f>算定基礎賃金集計表!S9</f>
        <v>0</v>
      </c>
      <c r="N19" s="1242"/>
      <c r="O19" s="1258"/>
      <c r="P19" s="1496">
        <f>算定基礎賃金集計表!U9</f>
        <v>0</v>
      </c>
      <c r="Q19" s="1497"/>
      <c r="R19" s="1498"/>
      <c r="S19" s="1496">
        <f>算定基礎賃金集計表!W9</f>
        <v>0</v>
      </c>
      <c r="T19" s="1497"/>
      <c r="U19" s="1498"/>
      <c r="V19" s="1241">
        <f>算定基礎賃金集計表!Y9</f>
        <v>0</v>
      </c>
      <c r="W19" s="1242"/>
      <c r="X19" s="1258"/>
      <c r="Y19" s="1241">
        <f>算定基礎賃金集計表!AA9</f>
        <v>0</v>
      </c>
      <c r="Z19" s="1242"/>
      <c r="AA19" s="1258"/>
      <c r="AB19" s="1241">
        <f>算定基礎賃金集計表!AC9</f>
        <v>0</v>
      </c>
      <c r="AC19" s="1242"/>
      <c r="AD19" s="1258"/>
      <c r="AE19" s="1241">
        <f>算定基礎賃金集計表!AE9</f>
        <v>0</v>
      </c>
      <c r="AF19" s="1242"/>
      <c r="AG19" s="1258"/>
      <c r="AH19" s="1241">
        <f>算定基礎賃金集計表!AG9</f>
        <v>0</v>
      </c>
      <c r="AI19" s="1242"/>
      <c r="AJ19" s="1258"/>
      <c r="AK19" s="1241">
        <f>算定基礎賃金集計表!AI9</f>
        <v>0</v>
      </c>
      <c r="AL19" s="1242"/>
      <c r="AM19" s="1243"/>
      <c r="AN19" s="1685" t="s">
        <v>29</v>
      </c>
      <c r="AO19" s="1245"/>
      <c r="AP19" s="1246"/>
      <c r="AQ19" s="1715">
        <f>算定基礎賃金集計表!AK9</f>
        <v>0</v>
      </c>
      <c r="AR19" s="1242"/>
      <c r="AS19" s="1258"/>
      <c r="AT19" s="1241">
        <f>算定基礎賃金集計表!AM9</f>
        <v>0</v>
      </c>
      <c r="AU19" s="1242"/>
      <c r="AV19" s="1258"/>
      <c r="AW19" s="1241">
        <f>算定基礎賃金集計表!AO9</f>
        <v>0</v>
      </c>
      <c r="AX19" s="1242"/>
      <c r="AY19" s="1243"/>
      <c r="AZ19" s="55"/>
      <c r="BA19" s="1623"/>
      <c r="BB19" s="1623"/>
      <c r="BD19" s="1682"/>
      <c r="BE19" s="1683"/>
      <c r="BF19" s="1683"/>
      <c r="BG19" s="1683"/>
      <c r="BH19" s="1684"/>
      <c r="BI19" s="1682"/>
      <c r="BJ19" s="1683"/>
      <c r="BK19" s="1683"/>
      <c r="BL19" s="1683"/>
      <c r="BM19" s="1683"/>
      <c r="BN19" s="1684"/>
      <c r="BO19" s="1676"/>
      <c r="BP19" s="1677"/>
      <c r="BQ19" s="1677"/>
      <c r="BR19" s="1677"/>
      <c r="BS19" s="1677"/>
      <c r="BT19" s="1677"/>
      <c r="BU19" s="1678"/>
      <c r="BV19" s="1682"/>
      <c r="BW19" s="1683"/>
      <c r="BX19" s="1683"/>
      <c r="BY19" s="1683"/>
      <c r="BZ19" s="1684"/>
      <c r="CE19" s="642"/>
      <c r="CF19" s="45"/>
      <c r="CG19" s="1481"/>
      <c r="CH19" s="1479"/>
      <c r="CI19" s="1479"/>
      <c r="CJ19" s="1479"/>
      <c r="CK19" s="1479"/>
      <c r="CL19" s="1479"/>
      <c r="CM19" s="1479"/>
      <c r="CN19" s="1479"/>
      <c r="CO19" s="1479"/>
      <c r="CP19" s="1479"/>
      <c r="CQ19" s="1479"/>
      <c r="CR19" s="1479"/>
      <c r="CS19" s="1479"/>
      <c r="CT19" s="1479"/>
      <c r="CU19" s="1479"/>
      <c r="CV19" s="1479"/>
      <c r="CW19" s="1479"/>
      <c r="CX19" s="1479"/>
      <c r="CY19" s="1479"/>
      <c r="CZ19" s="1479"/>
      <c r="DA19" s="1479"/>
      <c r="DB19" s="1479"/>
      <c r="DC19" s="1480"/>
    </row>
    <row r="20" spans="2:107" ht="8.25" customHeight="1">
      <c r="C20" s="1278"/>
      <c r="D20" s="1279"/>
      <c r="E20" s="1328"/>
      <c r="F20" s="58"/>
      <c r="G20" s="1702"/>
      <c r="H20" s="1701"/>
      <c r="I20" s="1701"/>
      <c r="J20" s="1244"/>
      <c r="K20" s="1245"/>
      <c r="L20" s="1259"/>
      <c r="M20" s="1244"/>
      <c r="N20" s="1245"/>
      <c r="O20" s="1259"/>
      <c r="P20" s="1499"/>
      <c r="Q20" s="1500"/>
      <c r="R20" s="1501"/>
      <c r="S20" s="1499"/>
      <c r="T20" s="1500"/>
      <c r="U20" s="1501"/>
      <c r="V20" s="1244"/>
      <c r="W20" s="1245"/>
      <c r="X20" s="1259"/>
      <c r="Y20" s="1244"/>
      <c r="Z20" s="1245"/>
      <c r="AA20" s="1259"/>
      <c r="AB20" s="1244"/>
      <c r="AC20" s="1245"/>
      <c r="AD20" s="1259"/>
      <c r="AE20" s="1244"/>
      <c r="AF20" s="1245"/>
      <c r="AG20" s="1259"/>
      <c r="AH20" s="1244"/>
      <c r="AI20" s="1245"/>
      <c r="AJ20" s="1259"/>
      <c r="AK20" s="1244"/>
      <c r="AL20" s="1245"/>
      <c r="AM20" s="1246"/>
      <c r="AN20" s="1685"/>
      <c r="AO20" s="1245"/>
      <c r="AP20" s="1246"/>
      <c r="AQ20" s="1685"/>
      <c r="AR20" s="1245"/>
      <c r="AS20" s="1259"/>
      <c r="AT20" s="1244"/>
      <c r="AU20" s="1245"/>
      <c r="AV20" s="1259"/>
      <c r="AW20" s="1244"/>
      <c r="AX20" s="1245"/>
      <c r="AY20" s="1246"/>
      <c r="AZ20" s="56"/>
      <c r="BA20" s="1623"/>
      <c r="BB20" s="1623"/>
      <c r="BD20" s="1682"/>
      <c r="BE20" s="1683"/>
      <c r="BF20" s="1683"/>
      <c r="BG20" s="1683"/>
      <c r="BH20" s="1684"/>
      <c r="BI20" s="1682"/>
      <c r="BJ20" s="1683"/>
      <c r="BK20" s="1683"/>
      <c r="BL20" s="1683"/>
      <c r="BM20" s="1683"/>
      <c r="BN20" s="1684"/>
      <c r="BO20" s="1676"/>
      <c r="BP20" s="1677"/>
      <c r="BQ20" s="1677"/>
      <c r="BR20" s="1677"/>
      <c r="BS20" s="1677"/>
      <c r="BT20" s="1677"/>
      <c r="BU20" s="1678"/>
      <c r="BV20" s="1682"/>
      <c r="BW20" s="1683"/>
      <c r="BX20" s="1683"/>
      <c r="BY20" s="1683"/>
      <c r="BZ20" s="1684"/>
      <c r="CG20" s="1481"/>
      <c r="CH20" s="1479"/>
      <c r="CI20" s="1479"/>
      <c r="CJ20" s="1479"/>
      <c r="CK20" s="1479"/>
      <c r="CL20" s="1479"/>
      <c r="CM20" s="1479"/>
      <c r="CN20" s="1479"/>
      <c r="CO20" s="1479"/>
      <c r="CP20" s="1479"/>
      <c r="CQ20" s="1479"/>
      <c r="CR20" s="1479"/>
      <c r="CS20" s="1479"/>
      <c r="CT20" s="1479"/>
      <c r="CU20" s="1479"/>
      <c r="CV20" s="1479"/>
      <c r="CW20" s="1479"/>
      <c r="CX20" s="1479"/>
      <c r="CY20" s="1479"/>
      <c r="CZ20" s="1479"/>
      <c r="DA20" s="1479"/>
      <c r="DB20" s="1479"/>
      <c r="DC20" s="1480"/>
    </row>
    <row r="21" spans="2:107" ht="8.25" customHeight="1">
      <c r="C21" s="1278"/>
      <c r="D21" s="1279"/>
      <c r="E21" s="1328"/>
      <c r="F21" s="58"/>
      <c r="G21" s="1702"/>
      <c r="H21" s="1701"/>
      <c r="I21" s="1701"/>
      <c r="J21" s="1247"/>
      <c r="K21" s="1248"/>
      <c r="L21" s="1260"/>
      <c r="M21" s="1247"/>
      <c r="N21" s="1248"/>
      <c r="O21" s="1260"/>
      <c r="P21" s="1502"/>
      <c r="Q21" s="1503"/>
      <c r="R21" s="1504"/>
      <c r="S21" s="1502"/>
      <c r="T21" s="1503"/>
      <c r="U21" s="1504"/>
      <c r="V21" s="1247"/>
      <c r="W21" s="1248"/>
      <c r="X21" s="1260"/>
      <c r="Y21" s="1247"/>
      <c r="Z21" s="1248"/>
      <c r="AA21" s="1260"/>
      <c r="AB21" s="1247"/>
      <c r="AC21" s="1248"/>
      <c r="AD21" s="1260"/>
      <c r="AE21" s="1247"/>
      <c r="AF21" s="1248"/>
      <c r="AG21" s="1260"/>
      <c r="AH21" s="1247"/>
      <c r="AI21" s="1248"/>
      <c r="AJ21" s="1260"/>
      <c r="AK21" s="1247"/>
      <c r="AL21" s="1248"/>
      <c r="AM21" s="1249"/>
      <c r="AN21" s="1685"/>
      <c r="AO21" s="1245"/>
      <c r="AP21" s="1246"/>
      <c r="AQ21" s="1716"/>
      <c r="AR21" s="1248"/>
      <c r="AS21" s="1260"/>
      <c r="AT21" s="1247"/>
      <c r="AU21" s="1248"/>
      <c r="AV21" s="1260"/>
      <c r="AW21" s="1247"/>
      <c r="AX21" s="1248"/>
      <c r="AY21" s="1249"/>
      <c r="AZ21" s="56"/>
      <c r="BA21" s="1623"/>
      <c r="BB21" s="1623"/>
      <c r="BD21" s="1682"/>
      <c r="BE21" s="1683"/>
      <c r="BF21" s="1683"/>
      <c r="BG21" s="1683"/>
      <c r="BH21" s="1684"/>
      <c r="BI21" s="1682"/>
      <c r="BJ21" s="1683"/>
      <c r="BK21" s="1683"/>
      <c r="BL21" s="1683"/>
      <c r="BM21" s="1683"/>
      <c r="BN21" s="1684"/>
      <c r="BO21" s="1676"/>
      <c r="BP21" s="1677"/>
      <c r="BQ21" s="1677"/>
      <c r="BR21" s="1677"/>
      <c r="BS21" s="1677"/>
      <c r="BT21" s="1677"/>
      <c r="BU21" s="1678"/>
      <c r="BV21" s="1682"/>
      <c r="BW21" s="1683"/>
      <c r="BX21" s="1683"/>
      <c r="BY21" s="1683"/>
      <c r="BZ21" s="1684"/>
      <c r="CG21" s="1481"/>
      <c r="CH21" s="1479"/>
      <c r="CI21" s="1479"/>
      <c r="CJ21" s="1479"/>
      <c r="CK21" s="1479"/>
      <c r="CL21" s="1479"/>
      <c r="CM21" s="1479"/>
      <c r="CN21" s="1479"/>
      <c r="CO21" s="1479"/>
      <c r="CP21" s="1479"/>
      <c r="CQ21" s="1479"/>
      <c r="CR21" s="1479"/>
      <c r="CS21" s="1479"/>
      <c r="CT21" s="1479"/>
      <c r="CU21" s="1479"/>
      <c r="CV21" s="1479"/>
      <c r="CW21" s="1479"/>
      <c r="CX21" s="1479"/>
      <c r="CY21" s="1479"/>
      <c r="CZ21" s="1479"/>
      <c r="DA21" s="1479"/>
      <c r="DB21" s="1479"/>
      <c r="DC21" s="1480"/>
    </row>
    <row r="22" spans="2:107" ht="2.25" customHeight="1">
      <c r="C22" s="20"/>
      <c r="D22" s="641"/>
      <c r="E22" s="59"/>
      <c r="F22" s="52"/>
      <c r="G22" s="651"/>
      <c r="H22" s="651"/>
      <c r="I22" s="651"/>
      <c r="J22" s="651"/>
      <c r="K22" s="651"/>
      <c r="L22" s="651"/>
      <c r="M22" s="651"/>
      <c r="N22" s="651"/>
      <c r="O22" s="651"/>
      <c r="P22" s="94"/>
      <c r="Q22" s="94"/>
      <c r="R22" s="94"/>
      <c r="S22" s="94"/>
      <c r="T22" s="94"/>
      <c r="U22" s="94"/>
      <c r="V22" s="651"/>
      <c r="W22" s="651"/>
      <c r="X22" s="651"/>
      <c r="Y22" s="651"/>
      <c r="Z22" s="651"/>
      <c r="AA22" s="651"/>
      <c r="AB22" s="651"/>
      <c r="AC22" s="651"/>
      <c r="AD22" s="651"/>
      <c r="AE22" s="651"/>
      <c r="AF22" s="651"/>
      <c r="AG22" s="651"/>
      <c r="AH22" s="651"/>
      <c r="AI22" s="651"/>
      <c r="AJ22" s="651"/>
      <c r="AK22" s="651"/>
      <c r="AL22" s="651"/>
      <c r="AM22" s="651"/>
      <c r="AN22" s="640"/>
      <c r="AO22" s="640"/>
      <c r="AP22" s="640"/>
      <c r="AQ22" s="651"/>
      <c r="AR22" s="651"/>
      <c r="AS22" s="651"/>
      <c r="AT22" s="651"/>
      <c r="AU22" s="651"/>
      <c r="AV22" s="651"/>
      <c r="AW22" s="651"/>
      <c r="AX22" s="651"/>
      <c r="AY22" s="651"/>
      <c r="AZ22" s="652"/>
      <c r="BA22" s="639"/>
      <c r="BD22" s="1682"/>
      <c r="BE22" s="1683"/>
      <c r="BF22" s="1683"/>
      <c r="BG22" s="1683"/>
      <c r="BH22" s="1684"/>
      <c r="BI22" s="1682"/>
      <c r="BJ22" s="1683"/>
      <c r="BK22" s="1683"/>
      <c r="BL22" s="1683"/>
      <c r="BM22" s="1683"/>
      <c r="BN22" s="1684"/>
      <c r="BO22" s="1676"/>
      <c r="BP22" s="1677"/>
      <c r="BQ22" s="1677"/>
      <c r="BR22" s="1677"/>
      <c r="BS22" s="1677"/>
      <c r="BT22" s="1677"/>
      <c r="BU22" s="1678"/>
      <c r="BV22" s="1682"/>
      <c r="BW22" s="1683"/>
      <c r="BX22" s="1683"/>
      <c r="BY22" s="1683"/>
      <c r="BZ22" s="1684"/>
      <c r="CG22" s="1481"/>
      <c r="CH22" s="1479"/>
      <c r="CI22" s="1479"/>
      <c r="CJ22" s="1479"/>
      <c r="CK22" s="1479"/>
      <c r="CL22" s="1479"/>
      <c r="CM22" s="1479"/>
      <c r="CN22" s="1479"/>
      <c r="CO22" s="1479"/>
      <c r="CP22" s="1479"/>
      <c r="CQ22" s="1479"/>
      <c r="CR22" s="1479"/>
      <c r="CS22" s="1479"/>
      <c r="CT22" s="1479"/>
      <c r="CU22" s="1479"/>
      <c r="CV22" s="1479"/>
      <c r="CW22" s="1479"/>
      <c r="CX22" s="1479"/>
      <c r="CY22" s="1479"/>
      <c r="CZ22" s="1479"/>
      <c r="DA22" s="1479"/>
      <c r="DB22" s="1479"/>
      <c r="DC22" s="1480"/>
    </row>
    <row r="23" spans="2:107" ht="8.25" customHeight="1">
      <c r="M23" s="642"/>
      <c r="N23" s="642"/>
      <c r="O23" s="642"/>
      <c r="P23" s="642"/>
      <c r="Q23" s="642"/>
      <c r="R23" s="642"/>
      <c r="S23" s="642"/>
      <c r="T23" s="642"/>
      <c r="U23" s="642"/>
      <c r="V23" s="642"/>
      <c r="W23" s="642"/>
      <c r="X23" s="642"/>
      <c r="Y23" s="642"/>
      <c r="Z23" s="642"/>
      <c r="AA23" s="642"/>
      <c r="AB23" s="642"/>
      <c r="AC23" s="642"/>
      <c r="AD23" s="642"/>
      <c r="AE23" s="642"/>
      <c r="AF23" s="642"/>
      <c r="AG23" s="642"/>
      <c r="AH23" s="642"/>
      <c r="AI23" s="642"/>
      <c r="AJ23" s="642"/>
      <c r="BD23" s="1670"/>
      <c r="BE23" s="1671"/>
      <c r="BF23" s="1671"/>
      <c r="BG23" s="1671"/>
      <c r="BH23" s="1672"/>
      <c r="BI23" s="1670"/>
      <c r="BJ23" s="1671"/>
      <c r="BK23" s="1671"/>
      <c r="BL23" s="1671"/>
      <c r="BM23" s="1671"/>
      <c r="BN23" s="1672"/>
      <c r="BO23" s="1679"/>
      <c r="BP23" s="1680"/>
      <c r="BQ23" s="1680"/>
      <c r="BR23" s="1680"/>
      <c r="BS23" s="1680"/>
      <c r="BT23" s="1680"/>
      <c r="BU23" s="1681"/>
      <c r="BV23" s="1670"/>
      <c r="BW23" s="1671"/>
      <c r="BX23" s="1671"/>
      <c r="BY23" s="1671"/>
      <c r="BZ23" s="1672"/>
      <c r="CG23" s="1481"/>
      <c r="CH23" s="1479"/>
      <c r="CI23" s="1479"/>
      <c r="CJ23" s="1479"/>
      <c r="CK23" s="1479"/>
      <c r="CL23" s="1479"/>
      <c r="CM23" s="1479"/>
      <c r="CN23" s="1479"/>
      <c r="CO23" s="1479"/>
      <c r="CP23" s="1479"/>
      <c r="CQ23" s="1479"/>
      <c r="CR23" s="1479"/>
      <c r="CS23" s="1479"/>
      <c r="CT23" s="1479"/>
      <c r="CU23" s="1479"/>
      <c r="CV23" s="1479"/>
      <c r="CW23" s="1479"/>
      <c r="CX23" s="1479"/>
      <c r="CY23" s="1479"/>
      <c r="CZ23" s="1479"/>
      <c r="DA23" s="1479"/>
      <c r="DB23" s="1479"/>
      <c r="DC23" s="1480"/>
    </row>
    <row r="24" spans="2:107" ht="8.25" customHeight="1">
      <c r="M24" s="642"/>
      <c r="N24" s="642"/>
      <c r="O24" s="642"/>
      <c r="P24" s="642"/>
      <c r="Q24" s="642"/>
      <c r="R24" s="642"/>
      <c r="S24" s="642"/>
      <c r="T24" s="642"/>
      <c r="U24" s="642"/>
      <c r="V24" s="642"/>
      <c r="W24" s="642"/>
      <c r="X24" s="642"/>
      <c r="Y24" s="642"/>
      <c r="Z24" s="642"/>
      <c r="AA24" s="642"/>
      <c r="AB24" s="642"/>
      <c r="AC24" s="642"/>
      <c r="AD24" s="642"/>
      <c r="AE24" s="642"/>
      <c r="AF24" s="642"/>
      <c r="AG24" s="642"/>
      <c r="AH24" s="642"/>
      <c r="AI24" s="642"/>
      <c r="AJ24" s="642"/>
      <c r="CG24" s="1481"/>
      <c r="CH24" s="1479"/>
      <c r="CI24" s="1479"/>
      <c r="CJ24" s="1479"/>
      <c r="CK24" s="1479"/>
      <c r="CL24" s="1479"/>
      <c r="CM24" s="1479"/>
      <c r="CN24" s="1479"/>
      <c r="CO24" s="1479"/>
      <c r="CP24" s="1479"/>
      <c r="CQ24" s="1479"/>
      <c r="CR24" s="1479"/>
      <c r="CS24" s="1479"/>
      <c r="CT24" s="1479"/>
      <c r="CU24" s="1479"/>
      <c r="CV24" s="1479"/>
      <c r="CW24" s="1479"/>
      <c r="CX24" s="1479"/>
      <c r="CY24" s="1479"/>
      <c r="CZ24" s="1479"/>
      <c r="DA24" s="1479"/>
      <c r="DB24" s="1479"/>
      <c r="DC24" s="1480"/>
    </row>
    <row r="25" spans="2:107" ht="8.25" customHeight="1">
      <c r="B25" s="719"/>
      <c r="C25" s="719"/>
      <c r="D25" s="719"/>
      <c r="E25" s="719"/>
      <c r="F25" s="719"/>
      <c r="G25" s="1493" t="s">
        <v>744</v>
      </c>
      <c r="H25" s="1493"/>
      <c r="I25" s="1493"/>
      <c r="J25" s="1493"/>
      <c r="K25" s="1493"/>
      <c r="L25" s="1493"/>
      <c r="M25" s="1493"/>
      <c r="N25" s="1493"/>
      <c r="O25" s="1493"/>
      <c r="P25" s="1493"/>
      <c r="Q25" s="1493"/>
      <c r="R25" s="1493"/>
      <c r="S25" s="1493"/>
      <c r="T25" s="1493"/>
      <c r="U25" s="1493"/>
      <c r="V25" s="1493"/>
      <c r="W25" s="1493"/>
      <c r="X25" s="1493"/>
      <c r="Y25" s="1493"/>
      <c r="Z25" s="1493"/>
      <c r="AA25" s="1493"/>
      <c r="AB25" s="1493"/>
      <c r="AC25" s="1493"/>
      <c r="AD25" s="1493"/>
      <c r="AE25" s="719"/>
      <c r="AF25" s="719"/>
      <c r="AG25" s="719"/>
      <c r="AH25" s="719"/>
      <c r="AI25" s="719"/>
      <c r="AJ25" s="719"/>
      <c r="AK25" s="719"/>
      <c r="AL25" s="719"/>
      <c r="AM25" s="719"/>
      <c r="AN25" s="1493" t="s">
        <v>745</v>
      </c>
      <c r="AO25" s="1493"/>
      <c r="AP25" s="1493"/>
      <c r="AQ25" s="1493"/>
      <c r="AR25" s="1493"/>
      <c r="AS25" s="1493"/>
      <c r="AT25" s="1493"/>
      <c r="AU25" s="1493"/>
      <c r="AV25" s="1493"/>
      <c r="AW25" s="1493"/>
      <c r="AX25" s="1493"/>
      <c r="AY25" s="1493"/>
      <c r="AZ25" s="1493"/>
      <c r="BA25" s="1493"/>
      <c r="BB25" s="1493"/>
      <c r="BC25" s="1493"/>
      <c r="BD25" s="1493"/>
      <c r="BE25" s="1493"/>
      <c r="BF25" s="1493"/>
      <c r="BG25" s="1493"/>
      <c r="BH25" s="1493"/>
      <c r="BI25" s="1493"/>
      <c r="BJ25" s="1493"/>
      <c r="BK25" s="1493"/>
      <c r="BL25" s="1493"/>
      <c r="BM25" s="1493"/>
      <c r="BN25" s="719"/>
      <c r="BO25" s="719"/>
      <c r="BP25" s="719"/>
      <c r="BQ25" s="719"/>
      <c r="BR25" s="719"/>
      <c r="BS25" s="1505" t="s">
        <v>45</v>
      </c>
      <c r="BT25" s="1505"/>
      <c r="BU25" s="1505"/>
      <c r="BV25" s="1505"/>
      <c r="BW25" s="1505"/>
      <c r="BX25" s="1505"/>
      <c r="BY25" s="1505"/>
      <c r="BZ25" s="1505"/>
      <c r="CA25" s="1505"/>
      <c r="CB25" s="1505"/>
      <c r="CC25" s="1505"/>
      <c r="CD25" s="719"/>
      <c r="CE25" s="719"/>
      <c r="CF25" s="719"/>
      <c r="CG25" s="1481"/>
      <c r="CH25" s="1479"/>
      <c r="CI25" s="1479"/>
      <c r="CJ25" s="1479"/>
      <c r="CK25" s="1479"/>
      <c r="CL25" s="1479"/>
      <c r="CM25" s="1479"/>
      <c r="CN25" s="1479"/>
      <c r="CO25" s="1479"/>
      <c r="CP25" s="1479"/>
      <c r="CQ25" s="1479"/>
      <c r="CR25" s="1479"/>
      <c r="CS25" s="1479"/>
      <c r="CT25" s="1479"/>
      <c r="CU25" s="1479"/>
      <c r="CV25" s="1479"/>
      <c r="CW25" s="1479"/>
      <c r="CX25" s="1479"/>
      <c r="CY25" s="1479"/>
      <c r="CZ25" s="1479"/>
      <c r="DA25" s="1479"/>
      <c r="DB25" s="1479"/>
      <c r="DC25" s="1480"/>
    </row>
    <row r="26" spans="2:107" ht="8.25" customHeight="1" thickBot="1">
      <c r="B26" s="719"/>
      <c r="C26" s="719"/>
      <c r="D26" s="719"/>
      <c r="E26" s="719"/>
      <c r="F26" s="719"/>
      <c r="G26" s="1493"/>
      <c r="H26" s="1493"/>
      <c r="I26" s="1493"/>
      <c r="J26" s="1493"/>
      <c r="K26" s="1493"/>
      <c r="L26" s="1493"/>
      <c r="M26" s="1493"/>
      <c r="N26" s="1493"/>
      <c r="O26" s="1493"/>
      <c r="P26" s="1493"/>
      <c r="Q26" s="1493"/>
      <c r="R26" s="1493"/>
      <c r="S26" s="1493"/>
      <c r="T26" s="1493"/>
      <c r="U26" s="1493"/>
      <c r="V26" s="1493"/>
      <c r="W26" s="1493"/>
      <c r="X26" s="1493"/>
      <c r="Y26" s="1493"/>
      <c r="Z26" s="1493"/>
      <c r="AA26" s="1493"/>
      <c r="AB26" s="1493"/>
      <c r="AC26" s="1493"/>
      <c r="AD26" s="1493"/>
      <c r="AE26" s="719"/>
      <c r="AF26" s="719"/>
      <c r="AG26" s="719"/>
      <c r="AH26" s="719"/>
      <c r="AI26" s="719"/>
      <c r="AJ26" s="719"/>
      <c r="AK26" s="719"/>
      <c r="AL26" s="719"/>
      <c r="AM26" s="719"/>
      <c r="AN26" s="1493"/>
      <c r="AO26" s="1493"/>
      <c r="AP26" s="1493"/>
      <c r="AQ26" s="1493"/>
      <c r="AR26" s="1493"/>
      <c r="AS26" s="1493"/>
      <c r="AT26" s="1493"/>
      <c r="AU26" s="1493"/>
      <c r="AV26" s="1493"/>
      <c r="AW26" s="1493"/>
      <c r="AX26" s="1493"/>
      <c r="AY26" s="1493"/>
      <c r="AZ26" s="1493"/>
      <c r="BA26" s="1493"/>
      <c r="BB26" s="1493"/>
      <c r="BC26" s="1493"/>
      <c r="BD26" s="1493"/>
      <c r="BE26" s="1493"/>
      <c r="BF26" s="1493"/>
      <c r="BG26" s="1493"/>
      <c r="BH26" s="1493"/>
      <c r="BI26" s="1493"/>
      <c r="BJ26" s="1493"/>
      <c r="BK26" s="1493"/>
      <c r="BL26" s="1493"/>
      <c r="BM26" s="1493"/>
      <c r="BN26" s="719"/>
      <c r="BO26" s="719"/>
      <c r="BP26" s="719"/>
      <c r="BQ26" s="719"/>
      <c r="BR26" s="719"/>
      <c r="BS26" s="1505"/>
      <c r="BT26" s="1505"/>
      <c r="BU26" s="1505"/>
      <c r="BV26" s="1505"/>
      <c r="BW26" s="1505"/>
      <c r="BX26" s="1505"/>
      <c r="BY26" s="1505"/>
      <c r="BZ26" s="1505"/>
      <c r="CA26" s="1505"/>
      <c r="CB26" s="1505"/>
      <c r="CC26" s="1505"/>
      <c r="CD26" s="719"/>
      <c r="CE26" s="719"/>
      <c r="CF26" s="719"/>
      <c r="CG26" s="1482"/>
      <c r="CH26" s="1483"/>
      <c r="CI26" s="1483"/>
      <c r="CJ26" s="1483"/>
      <c r="CK26" s="1483"/>
      <c r="CL26" s="1483"/>
      <c r="CM26" s="1483"/>
      <c r="CN26" s="1483"/>
      <c r="CO26" s="1483"/>
      <c r="CP26" s="1483"/>
      <c r="CQ26" s="1483"/>
      <c r="CR26" s="1483"/>
      <c r="CS26" s="1483"/>
      <c r="CT26" s="1483"/>
      <c r="CU26" s="1483"/>
      <c r="CV26" s="1483"/>
      <c r="CW26" s="1483"/>
      <c r="CX26" s="1483"/>
      <c r="CY26" s="1483"/>
      <c r="CZ26" s="1483"/>
      <c r="DA26" s="1483"/>
      <c r="DB26" s="1483"/>
      <c r="DC26" s="1484"/>
    </row>
    <row r="27" spans="2:107" ht="8.25" customHeight="1">
      <c r="G27" s="1506" t="s">
        <v>50</v>
      </c>
      <c r="H27" s="1507"/>
      <c r="I27" s="1508"/>
      <c r="J27" s="1509" t="s">
        <v>29</v>
      </c>
      <c r="K27" s="1509"/>
      <c r="L27" s="1509"/>
      <c r="M27" s="1281"/>
      <c r="N27" s="1282"/>
      <c r="O27" s="1282"/>
      <c r="P27" s="1252" t="s">
        <v>28</v>
      </c>
      <c r="Q27" s="1253"/>
      <c r="R27" s="1254"/>
      <c r="S27" s="1509" t="s">
        <v>29</v>
      </c>
      <c r="T27" s="1509"/>
      <c r="U27" s="1509"/>
      <c r="V27" s="1281"/>
      <c r="W27" s="1282"/>
      <c r="X27" s="1282"/>
      <c r="Y27" s="1252" t="s">
        <v>51</v>
      </c>
      <c r="Z27" s="1253"/>
      <c r="AA27" s="1254"/>
      <c r="AB27" s="1509" t="s">
        <v>29</v>
      </c>
      <c r="AC27" s="1509"/>
      <c r="AD27" s="1509"/>
      <c r="AE27" s="1281"/>
      <c r="AF27" s="1282"/>
      <c r="AG27" s="1282"/>
      <c r="AH27" s="1252" t="s">
        <v>52</v>
      </c>
      <c r="AI27" s="1253"/>
      <c r="AJ27" s="1254"/>
      <c r="AK27" s="1417"/>
      <c r="AL27" s="1418"/>
      <c r="AM27" s="19"/>
      <c r="AN27" s="1506" t="s">
        <v>50</v>
      </c>
      <c r="AO27" s="1507"/>
      <c r="AP27" s="1508"/>
      <c r="AQ27" s="1509" t="s">
        <v>29</v>
      </c>
      <c r="AR27" s="1509"/>
      <c r="AS27" s="1509"/>
      <c r="AT27" s="1281"/>
      <c r="AU27" s="1282"/>
      <c r="AV27" s="1282"/>
      <c r="AW27" s="1252" t="s">
        <v>28</v>
      </c>
      <c r="AX27" s="1253"/>
      <c r="AY27" s="1254"/>
      <c r="AZ27" s="1509" t="s">
        <v>29</v>
      </c>
      <c r="BA27" s="1509"/>
      <c r="BB27" s="1509"/>
      <c r="BC27" s="1281"/>
      <c r="BD27" s="1282"/>
      <c r="BE27" s="1282"/>
      <c r="BF27" s="1252" t="s">
        <v>51</v>
      </c>
      <c r="BG27" s="1253"/>
      <c r="BH27" s="1254"/>
      <c r="BI27" s="1509" t="s">
        <v>29</v>
      </c>
      <c r="BJ27" s="1509"/>
      <c r="BK27" s="1509"/>
      <c r="BL27" s="1281"/>
      <c r="BM27" s="1282"/>
      <c r="BN27" s="1282"/>
      <c r="BO27" s="1252" t="s">
        <v>52</v>
      </c>
      <c r="BP27" s="1253"/>
      <c r="BQ27" s="1254"/>
      <c r="BR27" s="1417"/>
      <c r="BS27" s="1418"/>
      <c r="BU27" s="1647"/>
      <c r="BV27" s="1647"/>
      <c r="BW27" s="1647"/>
      <c r="BX27" s="1417"/>
      <c r="BY27" s="1418"/>
    </row>
    <row r="28" spans="2:107" ht="8.25" customHeight="1">
      <c r="G28" s="1494"/>
      <c r="H28" s="1488"/>
      <c r="I28" s="1489"/>
      <c r="J28" s="1510"/>
      <c r="K28" s="1510"/>
      <c r="L28" s="1510"/>
      <c r="M28" s="1494"/>
      <c r="N28" s="1488"/>
      <c r="O28" s="1488"/>
      <c r="P28" s="1487"/>
      <c r="Q28" s="1488"/>
      <c r="R28" s="1489"/>
      <c r="S28" s="1510"/>
      <c r="T28" s="1510"/>
      <c r="U28" s="1510"/>
      <c r="V28" s="1494"/>
      <c r="W28" s="1488"/>
      <c r="X28" s="1488"/>
      <c r="Y28" s="1487"/>
      <c r="Z28" s="1488"/>
      <c r="AA28" s="1489"/>
      <c r="AB28" s="1510"/>
      <c r="AC28" s="1510"/>
      <c r="AD28" s="1510"/>
      <c r="AE28" s="1494"/>
      <c r="AF28" s="1488"/>
      <c r="AG28" s="1488"/>
      <c r="AH28" s="1487"/>
      <c r="AI28" s="1488"/>
      <c r="AJ28" s="1489"/>
      <c r="AK28" s="1419"/>
      <c r="AL28" s="1418"/>
      <c r="AM28" s="19"/>
      <c r="AN28" s="1494"/>
      <c r="AO28" s="1488"/>
      <c r="AP28" s="1489"/>
      <c r="AQ28" s="1510"/>
      <c r="AR28" s="1510"/>
      <c r="AS28" s="1510"/>
      <c r="AT28" s="1494"/>
      <c r="AU28" s="1488"/>
      <c r="AV28" s="1488"/>
      <c r="AW28" s="1487"/>
      <c r="AX28" s="1488"/>
      <c r="AY28" s="1489"/>
      <c r="AZ28" s="1510"/>
      <c r="BA28" s="1510"/>
      <c r="BB28" s="1510"/>
      <c r="BC28" s="1494"/>
      <c r="BD28" s="1488"/>
      <c r="BE28" s="1488"/>
      <c r="BF28" s="1487"/>
      <c r="BG28" s="1488"/>
      <c r="BH28" s="1489"/>
      <c r="BI28" s="1510"/>
      <c r="BJ28" s="1510"/>
      <c r="BK28" s="1510"/>
      <c r="BL28" s="1494"/>
      <c r="BM28" s="1488"/>
      <c r="BN28" s="1488"/>
      <c r="BO28" s="1487"/>
      <c r="BP28" s="1488"/>
      <c r="BQ28" s="1489"/>
      <c r="BR28" s="1419"/>
      <c r="BS28" s="1418"/>
      <c r="BU28" s="1647"/>
      <c r="BV28" s="1647"/>
      <c r="BW28" s="1647"/>
      <c r="BX28" s="1419"/>
      <c r="BY28" s="1418"/>
    </row>
    <row r="29" spans="2:107" ht="8.25" customHeight="1">
      <c r="G29" s="1495"/>
      <c r="H29" s="1491"/>
      <c r="I29" s="1492"/>
      <c r="J29" s="1511"/>
      <c r="K29" s="1511"/>
      <c r="L29" s="1511"/>
      <c r="M29" s="1495"/>
      <c r="N29" s="1491"/>
      <c r="O29" s="1491"/>
      <c r="P29" s="1490"/>
      <c r="Q29" s="1491"/>
      <c r="R29" s="1492"/>
      <c r="S29" s="1511"/>
      <c r="T29" s="1511"/>
      <c r="U29" s="1511"/>
      <c r="V29" s="1495"/>
      <c r="W29" s="1491"/>
      <c r="X29" s="1491"/>
      <c r="Y29" s="1490"/>
      <c r="Z29" s="1491"/>
      <c r="AA29" s="1492"/>
      <c r="AB29" s="1511"/>
      <c r="AC29" s="1511"/>
      <c r="AD29" s="1511"/>
      <c r="AE29" s="1495"/>
      <c r="AF29" s="1491"/>
      <c r="AG29" s="1491"/>
      <c r="AH29" s="1490"/>
      <c r="AI29" s="1491"/>
      <c r="AJ29" s="1492"/>
      <c r="AK29" s="1419"/>
      <c r="AL29" s="1418"/>
      <c r="AM29" s="19"/>
      <c r="AN29" s="1495"/>
      <c r="AO29" s="1491"/>
      <c r="AP29" s="1492"/>
      <c r="AQ29" s="1511"/>
      <c r="AR29" s="1511"/>
      <c r="AS29" s="1511"/>
      <c r="AT29" s="1495"/>
      <c r="AU29" s="1491"/>
      <c r="AV29" s="1491"/>
      <c r="AW29" s="1490"/>
      <c r="AX29" s="1491"/>
      <c r="AY29" s="1492"/>
      <c r="AZ29" s="1511"/>
      <c r="BA29" s="1511"/>
      <c r="BB29" s="1511"/>
      <c r="BC29" s="1495"/>
      <c r="BD29" s="1491"/>
      <c r="BE29" s="1491"/>
      <c r="BF29" s="1490"/>
      <c r="BG29" s="1491"/>
      <c r="BH29" s="1492"/>
      <c r="BI29" s="1511"/>
      <c r="BJ29" s="1511"/>
      <c r="BK29" s="1511"/>
      <c r="BL29" s="1495"/>
      <c r="BM29" s="1491"/>
      <c r="BN29" s="1491"/>
      <c r="BO29" s="1490"/>
      <c r="BP29" s="1491"/>
      <c r="BQ29" s="1492"/>
      <c r="BR29" s="1419"/>
      <c r="BS29" s="1418"/>
      <c r="BU29" s="1647"/>
      <c r="BV29" s="1647"/>
      <c r="BW29" s="1647"/>
      <c r="BX29" s="1419"/>
      <c r="BY29" s="1418"/>
    </row>
    <row r="30" spans="2:107" ht="8.25" customHeight="1" thickBot="1">
      <c r="G30" s="1505" t="s">
        <v>37</v>
      </c>
      <c r="H30" s="1444"/>
      <c r="I30" s="1444"/>
      <c r="J30" s="1444"/>
      <c r="K30" s="1444"/>
      <c r="L30" s="1444"/>
      <c r="M30" s="1444"/>
      <c r="N30" s="1444"/>
      <c r="O30" s="1444"/>
      <c r="P30" s="1444"/>
      <c r="Q30" s="1444"/>
      <c r="R30" s="1444"/>
      <c r="AB30" s="1505" t="s">
        <v>38</v>
      </c>
      <c r="AC30" s="1444"/>
      <c r="AD30" s="1444"/>
      <c r="AE30" s="1444"/>
      <c r="AF30" s="1444"/>
      <c r="AG30" s="1444"/>
      <c r="AH30" s="1444"/>
      <c r="AI30" s="1444"/>
      <c r="AJ30" s="1444"/>
      <c r="AK30" s="1444"/>
      <c r="AL30" s="1444"/>
      <c r="AM30" s="1444"/>
      <c r="AN30" s="1444"/>
      <c r="AO30" s="1444"/>
      <c r="AW30" s="758"/>
      <c r="AX30" s="759"/>
      <c r="AY30" s="759"/>
      <c r="AZ30" s="759"/>
      <c r="BA30" s="759"/>
      <c r="BB30" s="759"/>
      <c r="BC30" s="759"/>
      <c r="BD30" s="759"/>
      <c r="BE30" s="759"/>
      <c r="BF30" s="759"/>
      <c r="BG30" s="759"/>
      <c r="BH30" s="759"/>
      <c r="BI30" s="759"/>
      <c r="BJ30" s="759"/>
      <c r="BK30" s="759"/>
      <c r="BL30" s="756"/>
      <c r="BM30" s="756"/>
      <c r="BN30" s="1505" t="s">
        <v>43</v>
      </c>
      <c r="BO30" s="1505"/>
      <c r="BP30" s="1505"/>
      <c r="BQ30" s="1505"/>
      <c r="BR30" s="1505"/>
      <c r="BS30" s="1505"/>
      <c r="BT30" s="1505"/>
      <c r="BU30" s="1505" t="s">
        <v>44</v>
      </c>
      <c r="BV30" s="1505"/>
      <c r="BW30" s="1505"/>
      <c r="BX30" s="1505"/>
      <c r="BY30" s="1505"/>
      <c r="BZ30" s="1505"/>
      <c r="CA30" s="1505"/>
      <c r="CB30" s="1505"/>
      <c r="CC30" s="1505"/>
      <c r="CD30" s="1505"/>
      <c r="CE30" s="1505"/>
      <c r="CF30" s="1505"/>
    </row>
    <row r="31" spans="2:107" ht="8.25" customHeight="1" thickTop="1">
      <c r="D31" s="93"/>
      <c r="E31" s="77"/>
      <c r="F31" s="77"/>
      <c r="G31" s="1447"/>
      <c r="H31" s="1447"/>
      <c r="I31" s="1447"/>
      <c r="J31" s="1447"/>
      <c r="K31" s="1447"/>
      <c r="L31" s="1447"/>
      <c r="M31" s="1447"/>
      <c r="N31" s="1447"/>
      <c r="O31" s="1447"/>
      <c r="P31" s="1447"/>
      <c r="Q31" s="1447"/>
      <c r="R31" s="1447"/>
      <c r="S31" s="77"/>
      <c r="T31" s="77"/>
      <c r="U31" s="77"/>
      <c r="V31" s="77"/>
      <c r="W31" s="77"/>
      <c r="X31" s="77"/>
      <c r="Y31" s="77"/>
      <c r="Z31" s="77"/>
      <c r="AA31" s="77"/>
      <c r="AB31" s="1447"/>
      <c r="AC31" s="1447"/>
      <c r="AD31" s="1447"/>
      <c r="AE31" s="1447"/>
      <c r="AF31" s="1447"/>
      <c r="AG31" s="1447"/>
      <c r="AH31" s="1447"/>
      <c r="AI31" s="1447"/>
      <c r="AJ31" s="1447"/>
      <c r="AK31" s="1447"/>
      <c r="AL31" s="1447"/>
      <c r="AM31" s="1447"/>
      <c r="AN31" s="1447"/>
      <c r="AO31" s="1447"/>
      <c r="AP31" s="77"/>
      <c r="AQ31" s="77"/>
      <c r="AR31" s="77"/>
      <c r="AS31" s="77"/>
      <c r="AT31" s="77"/>
      <c r="AU31" s="78"/>
      <c r="AV31" s="755"/>
      <c r="AW31" s="761"/>
      <c r="AX31" s="761"/>
      <c r="AY31" s="761"/>
      <c r="AZ31" s="761"/>
      <c r="BA31" s="761"/>
      <c r="BB31" s="761"/>
      <c r="BC31" s="761"/>
      <c r="BD31" s="761"/>
      <c r="BE31" s="761"/>
      <c r="BF31" s="761"/>
      <c r="BG31" s="761"/>
      <c r="BH31" s="761"/>
      <c r="BI31" s="761"/>
      <c r="BJ31" s="761"/>
      <c r="BK31" s="761"/>
      <c r="BL31" s="757"/>
      <c r="BM31" s="757"/>
      <c r="BN31" s="1505"/>
      <c r="BO31" s="1505"/>
      <c r="BP31" s="1505"/>
      <c r="BQ31" s="1505"/>
      <c r="BR31" s="1505"/>
      <c r="BS31" s="1505"/>
      <c r="BT31" s="1505"/>
      <c r="BU31" s="1505"/>
      <c r="BV31" s="1505"/>
      <c r="BW31" s="1505"/>
      <c r="BX31" s="1505"/>
      <c r="BY31" s="1505"/>
      <c r="BZ31" s="1505"/>
      <c r="CA31" s="1505"/>
      <c r="CB31" s="1505"/>
      <c r="CC31" s="1505"/>
      <c r="CD31" s="1505"/>
      <c r="CE31" s="1505"/>
      <c r="CF31" s="1505"/>
    </row>
    <row r="32" spans="2:107" ht="8.25" customHeight="1">
      <c r="D32" s="92"/>
      <c r="E32" s="642"/>
      <c r="F32" s="642"/>
      <c r="G32" s="1280" t="s">
        <v>34</v>
      </c>
      <c r="H32" s="1253"/>
      <c r="I32" s="1253"/>
      <c r="J32" s="1471" t="s">
        <v>36</v>
      </c>
      <c r="K32" s="1471"/>
      <c r="L32" s="1471"/>
      <c r="M32" s="1471" t="s">
        <v>32</v>
      </c>
      <c r="N32" s="1471"/>
      <c r="O32" s="1471"/>
      <c r="P32" s="1471" t="s">
        <v>33</v>
      </c>
      <c r="Q32" s="1471"/>
      <c r="R32" s="1471"/>
      <c r="S32" s="1471" t="s">
        <v>34</v>
      </c>
      <c r="T32" s="1471"/>
      <c r="U32" s="1471"/>
      <c r="V32" s="1253" t="s">
        <v>26</v>
      </c>
      <c r="W32" s="1253"/>
      <c r="X32" s="1254"/>
      <c r="Y32" s="1417"/>
      <c r="Z32" s="1418"/>
      <c r="AA32" s="19"/>
      <c r="AB32" s="1280" t="s">
        <v>34</v>
      </c>
      <c r="AC32" s="1253"/>
      <c r="AD32" s="1253"/>
      <c r="AE32" s="1471" t="s">
        <v>36</v>
      </c>
      <c r="AF32" s="1471"/>
      <c r="AG32" s="1471"/>
      <c r="AH32" s="1471" t="s">
        <v>32</v>
      </c>
      <c r="AI32" s="1471"/>
      <c r="AJ32" s="1471"/>
      <c r="AK32" s="1471" t="s">
        <v>33</v>
      </c>
      <c r="AL32" s="1471"/>
      <c r="AM32" s="1471"/>
      <c r="AN32" s="1471" t="s">
        <v>34</v>
      </c>
      <c r="AO32" s="1471"/>
      <c r="AP32" s="1471"/>
      <c r="AQ32" s="1253" t="s">
        <v>26</v>
      </c>
      <c r="AR32" s="1253"/>
      <c r="AS32" s="1254"/>
      <c r="AT32" s="1623"/>
      <c r="AU32" s="1646"/>
      <c r="AV32" s="757"/>
      <c r="AW32" s="762"/>
      <c r="AX32" s="762"/>
      <c r="AY32" s="762"/>
      <c r="AZ32" s="762"/>
      <c r="BA32" s="762"/>
      <c r="BB32" s="762"/>
      <c r="BC32" s="762"/>
      <c r="BD32" s="762"/>
      <c r="BE32" s="762"/>
      <c r="BF32" s="762"/>
      <c r="BG32" s="762"/>
      <c r="BH32" s="762"/>
      <c r="BI32" s="762"/>
      <c r="BJ32" s="762"/>
      <c r="BK32" s="762"/>
      <c r="BL32" s="23"/>
      <c r="BM32" s="757"/>
      <c r="BO32" s="1647"/>
      <c r="BP32" s="1647"/>
      <c r="BQ32" s="1647"/>
      <c r="BR32" s="1417"/>
      <c r="BS32" s="1418"/>
      <c r="BU32" s="1647"/>
      <c r="BV32" s="1647"/>
      <c r="BW32" s="1647"/>
      <c r="BX32" s="1417"/>
      <c r="BY32" s="1418"/>
    </row>
    <row r="33" spans="4:111" ht="8.25" customHeight="1">
      <c r="D33" s="92"/>
      <c r="E33" s="642"/>
      <c r="F33" s="642"/>
      <c r="G33" s="2363"/>
      <c r="H33" s="2364"/>
      <c r="I33" s="2364"/>
      <c r="J33" s="2364"/>
      <c r="K33" s="2364"/>
      <c r="L33" s="2364"/>
      <c r="M33" s="2364"/>
      <c r="N33" s="2364"/>
      <c r="O33" s="2364"/>
      <c r="P33" s="2364"/>
      <c r="Q33" s="2364"/>
      <c r="R33" s="2364"/>
      <c r="S33" s="2364"/>
      <c r="T33" s="2364"/>
      <c r="U33" s="2364"/>
      <c r="V33" s="2367">
        <v>5</v>
      </c>
      <c r="W33" s="2367"/>
      <c r="X33" s="2368"/>
      <c r="Y33" s="1419"/>
      <c r="Z33" s="1418"/>
      <c r="AA33" s="19"/>
      <c r="AB33" s="2363"/>
      <c r="AC33" s="2364"/>
      <c r="AD33" s="2364"/>
      <c r="AE33" s="2364"/>
      <c r="AF33" s="2364"/>
      <c r="AG33" s="2364"/>
      <c r="AH33" s="2364"/>
      <c r="AI33" s="2364"/>
      <c r="AJ33" s="2364"/>
      <c r="AK33" s="2364"/>
      <c r="AL33" s="2364"/>
      <c r="AM33" s="2364"/>
      <c r="AN33" s="2364"/>
      <c r="AO33" s="2364"/>
      <c r="AP33" s="2364"/>
      <c r="AQ33" s="2367">
        <v>4</v>
      </c>
      <c r="AR33" s="2367"/>
      <c r="AS33" s="2368"/>
      <c r="AT33" s="1418"/>
      <c r="AU33" s="1646"/>
      <c r="AV33" s="642"/>
      <c r="AW33" s="765"/>
      <c r="AX33" s="765"/>
      <c r="AY33" s="765"/>
      <c r="AZ33" s="765"/>
      <c r="BA33" s="765"/>
      <c r="BB33" s="765"/>
      <c r="BC33" s="765"/>
      <c r="BD33" s="765"/>
      <c r="BE33" s="765"/>
      <c r="BF33" s="765"/>
      <c r="BG33" s="765"/>
      <c r="BH33" s="765"/>
      <c r="BI33" s="765"/>
      <c r="BJ33" s="765"/>
      <c r="BK33" s="765"/>
      <c r="BL33" s="757"/>
      <c r="BM33" s="757"/>
      <c r="BO33" s="1647"/>
      <c r="BP33" s="1647"/>
      <c r="BQ33" s="1647"/>
      <c r="BR33" s="1419"/>
      <c r="BS33" s="1418"/>
      <c r="BU33" s="1647"/>
      <c r="BV33" s="1647"/>
      <c r="BW33" s="1647"/>
      <c r="BX33" s="1419"/>
      <c r="BY33" s="1418"/>
    </row>
    <row r="34" spans="4:111" ht="8.25" customHeight="1">
      <c r="D34" s="92"/>
      <c r="E34" s="642"/>
      <c r="F34" s="642"/>
      <c r="G34" s="2365"/>
      <c r="H34" s="2366"/>
      <c r="I34" s="2366"/>
      <c r="J34" s="2366"/>
      <c r="K34" s="2366"/>
      <c r="L34" s="2366"/>
      <c r="M34" s="2366"/>
      <c r="N34" s="2366"/>
      <c r="O34" s="2366"/>
      <c r="P34" s="2366"/>
      <c r="Q34" s="2366"/>
      <c r="R34" s="2366"/>
      <c r="S34" s="2366"/>
      <c r="T34" s="2366"/>
      <c r="U34" s="2366"/>
      <c r="V34" s="2369"/>
      <c r="W34" s="2369"/>
      <c r="X34" s="2370"/>
      <c r="Y34" s="1419"/>
      <c r="Z34" s="1418"/>
      <c r="AA34" s="19"/>
      <c r="AB34" s="2365"/>
      <c r="AC34" s="2366"/>
      <c r="AD34" s="2366"/>
      <c r="AE34" s="2366"/>
      <c r="AF34" s="2366"/>
      <c r="AG34" s="2366"/>
      <c r="AH34" s="2366"/>
      <c r="AI34" s="2366"/>
      <c r="AJ34" s="2366"/>
      <c r="AK34" s="2366"/>
      <c r="AL34" s="2366"/>
      <c r="AM34" s="2366"/>
      <c r="AN34" s="2366"/>
      <c r="AO34" s="2366"/>
      <c r="AP34" s="2366"/>
      <c r="AQ34" s="2369"/>
      <c r="AR34" s="2369"/>
      <c r="AS34" s="2370"/>
      <c r="AT34" s="1418"/>
      <c r="AU34" s="1646"/>
      <c r="AV34" s="642"/>
      <c r="AW34" s="765"/>
      <c r="AX34" s="765"/>
      <c r="AY34" s="765"/>
      <c r="AZ34" s="765"/>
      <c r="BA34" s="765"/>
      <c r="BB34" s="765"/>
      <c r="BC34" s="765"/>
      <c r="BD34" s="765"/>
      <c r="BE34" s="765"/>
      <c r="BF34" s="765"/>
      <c r="BG34" s="765"/>
      <c r="BH34" s="765"/>
      <c r="BI34" s="765"/>
      <c r="BJ34" s="765"/>
      <c r="BK34" s="765"/>
      <c r="BL34" s="757"/>
      <c r="BM34" s="757"/>
      <c r="BO34" s="1647"/>
      <c r="BP34" s="1647"/>
      <c r="BQ34" s="1647"/>
      <c r="BR34" s="1419"/>
      <c r="BS34" s="1418"/>
      <c r="BU34" s="1647"/>
      <c r="BV34" s="1647"/>
      <c r="BW34" s="1647"/>
      <c r="BX34" s="1419"/>
      <c r="BY34" s="1418"/>
    </row>
    <row r="35" spans="4:111" ht="5" customHeight="1" thickBot="1">
      <c r="D35" s="80"/>
      <c r="E35" s="644"/>
      <c r="F35" s="644"/>
      <c r="G35" s="654"/>
      <c r="H35" s="654"/>
      <c r="I35" s="654"/>
      <c r="J35" s="654"/>
      <c r="K35" s="654"/>
      <c r="L35" s="654"/>
      <c r="M35" s="654"/>
      <c r="N35" s="654"/>
      <c r="O35" s="654"/>
      <c r="P35" s="654"/>
      <c r="Q35" s="654"/>
      <c r="R35" s="654"/>
      <c r="S35" s="654"/>
      <c r="T35" s="654"/>
      <c r="U35" s="654"/>
      <c r="V35" s="654"/>
      <c r="W35" s="654"/>
      <c r="X35" s="654"/>
      <c r="Y35" s="654"/>
      <c r="Z35" s="654"/>
      <c r="AA35" s="654"/>
      <c r="AB35" s="654"/>
      <c r="AC35" s="654"/>
      <c r="AD35" s="654"/>
      <c r="AE35" s="654"/>
      <c r="AF35" s="654"/>
      <c r="AG35" s="654"/>
      <c r="AH35" s="654"/>
      <c r="AI35" s="654"/>
      <c r="AJ35" s="654"/>
      <c r="AK35" s="654"/>
      <c r="AL35" s="654"/>
      <c r="AM35" s="654"/>
      <c r="AN35" s="654"/>
      <c r="AO35" s="654"/>
      <c r="AP35" s="654"/>
      <c r="AQ35" s="654"/>
      <c r="AR35" s="654"/>
      <c r="AS35" s="654"/>
      <c r="AT35" s="654"/>
      <c r="AU35" s="82"/>
      <c r="AV35" s="764"/>
      <c r="AW35" s="755"/>
      <c r="AX35" s="755"/>
      <c r="AY35" s="755"/>
      <c r="AZ35" s="755"/>
      <c r="BA35" s="755"/>
      <c r="BB35" s="755"/>
      <c r="BC35" s="755"/>
      <c r="BD35" s="755"/>
      <c r="BE35" s="755"/>
      <c r="BF35" s="755"/>
      <c r="BG35" s="755"/>
      <c r="BH35" s="755"/>
      <c r="BI35" s="755"/>
      <c r="BJ35" s="755"/>
      <c r="BK35" s="755"/>
      <c r="BL35" s="757"/>
      <c r="BM35" s="757"/>
      <c r="BO35" s="639"/>
      <c r="BP35" s="639"/>
      <c r="BQ35" s="639"/>
      <c r="CD35" s="74"/>
      <c r="CE35" s="74"/>
      <c r="CF35" s="2362" t="s">
        <v>53</v>
      </c>
      <c r="CG35" s="2362"/>
      <c r="CH35" s="2362"/>
      <c r="CI35" s="2362"/>
      <c r="CJ35" s="2362"/>
      <c r="CK35" s="2362"/>
      <c r="CL35" s="2362"/>
      <c r="CM35" s="2362"/>
      <c r="CN35" s="2362"/>
      <c r="CO35" s="2362"/>
      <c r="CP35" s="2362"/>
      <c r="CQ35" s="2362"/>
      <c r="CR35" s="2362"/>
      <c r="CS35" s="2362"/>
      <c r="CT35" s="2362"/>
      <c r="CU35" s="2362"/>
      <c r="CV35" s="2362"/>
      <c r="CW35" s="2362"/>
      <c r="CX35" s="2362"/>
      <c r="CY35" s="2362"/>
      <c r="CZ35" s="2362"/>
      <c r="DA35" s="2362"/>
      <c r="DB35" s="2362"/>
      <c r="DC35" s="74"/>
    </row>
    <row r="36" spans="4:111" ht="8.25" customHeight="1" thickTop="1">
      <c r="G36" s="639"/>
      <c r="H36" s="639"/>
      <c r="I36" s="639"/>
      <c r="J36" s="639"/>
      <c r="K36" s="639"/>
      <c r="L36" s="639"/>
      <c r="M36" s="639"/>
      <c r="N36" s="639"/>
      <c r="O36" s="639"/>
      <c r="P36" s="639"/>
      <c r="Q36" s="639"/>
      <c r="R36" s="639"/>
      <c r="S36" s="639"/>
      <c r="T36" s="639"/>
      <c r="U36" s="639"/>
      <c r="V36" s="639"/>
      <c r="W36" s="639"/>
      <c r="X36" s="639"/>
      <c r="Y36" s="639"/>
      <c r="Z36" s="639"/>
      <c r="AA36" s="639"/>
      <c r="AB36" s="639"/>
      <c r="AC36" s="639"/>
      <c r="AD36" s="639"/>
      <c r="AE36" s="639"/>
      <c r="AF36" s="639"/>
      <c r="AG36" s="639"/>
      <c r="AH36" s="639"/>
      <c r="AI36" s="639"/>
      <c r="AJ36" s="639"/>
      <c r="AK36" s="639"/>
      <c r="AL36" s="639"/>
      <c r="AM36" s="639"/>
      <c r="AN36" s="639"/>
      <c r="AO36" s="639"/>
      <c r="AP36" s="639"/>
      <c r="AQ36" s="639"/>
      <c r="AR36" s="639"/>
      <c r="AS36" s="639"/>
      <c r="AT36" s="639"/>
      <c r="AU36" s="639"/>
      <c r="AV36" s="639"/>
      <c r="AW36" s="755"/>
      <c r="AX36" s="755"/>
      <c r="AY36" s="755"/>
      <c r="AZ36" s="755"/>
      <c r="BA36" s="755"/>
      <c r="BB36" s="755"/>
      <c r="BC36" s="755"/>
      <c r="BD36" s="755"/>
      <c r="BE36" s="755"/>
      <c r="BF36" s="755"/>
      <c r="BG36" s="755"/>
      <c r="BH36" s="755"/>
      <c r="BI36" s="755"/>
      <c r="BJ36" s="755"/>
      <c r="BK36" s="755"/>
      <c r="BL36" s="756"/>
      <c r="BM36" s="756"/>
      <c r="BO36" s="639"/>
      <c r="BP36" s="639"/>
      <c r="BQ36" s="639"/>
      <c r="CC36" s="74"/>
      <c r="CD36" s="74"/>
      <c r="CE36" s="74"/>
      <c r="CF36" s="2362"/>
      <c r="CG36" s="2362"/>
      <c r="CH36" s="2362"/>
      <c r="CI36" s="2362"/>
      <c r="CJ36" s="2362"/>
      <c r="CK36" s="2362"/>
      <c r="CL36" s="2362"/>
      <c r="CM36" s="2362"/>
      <c r="CN36" s="2362"/>
      <c r="CO36" s="2362"/>
      <c r="CP36" s="2362"/>
      <c r="CQ36" s="2362"/>
      <c r="CR36" s="2362"/>
      <c r="CS36" s="2362"/>
      <c r="CT36" s="2362"/>
      <c r="CU36" s="2362"/>
      <c r="CV36" s="2362"/>
      <c r="CW36" s="2362"/>
      <c r="CX36" s="2362"/>
      <c r="CY36" s="2362"/>
      <c r="CZ36" s="2362"/>
      <c r="DA36" s="2362"/>
      <c r="DB36" s="2362"/>
      <c r="DC36" s="74"/>
    </row>
    <row r="37" spans="4:111" ht="8.25" customHeight="1"/>
    <row r="38" spans="4:111" ht="8.25" customHeight="1">
      <c r="D38" s="2351" t="s">
        <v>93</v>
      </c>
      <c r="E38" s="2352"/>
      <c r="F38" s="2353"/>
      <c r="G38" s="32"/>
      <c r="H38" s="1434" t="s">
        <v>110</v>
      </c>
      <c r="I38" s="1434"/>
      <c r="J38" s="1434"/>
      <c r="K38" s="32"/>
      <c r="L38" s="32"/>
      <c r="M38" s="32"/>
      <c r="N38" s="32"/>
      <c r="O38" s="32"/>
      <c r="P38" s="32"/>
      <c r="Q38" s="33"/>
      <c r="R38" s="47"/>
      <c r="S38" s="41"/>
      <c r="T38" s="41"/>
      <c r="U38" s="41"/>
      <c r="V38" s="41"/>
      <c r="W38" s="41"/>
      <c r="X38" s="41"/>
      <c r="Y38" s="41"/>
      <c r="Z38" s="41"/>
      <c r="AA38" s="41"/>
      <c r="AB38" s="41"/>
      <c r="AC38" s="41"/>
      <c r="AD38" s="41"/>
      <c r="AE38" s="41"/>
      <c r="AF38" s="1544" t="s">
        <v>111</v>
      </c>
      <c r="AG38" s="1544"/>
      <c r="AH38" s="1544"/>
      <c r="AI38" s="1544"/>
      <c r="AJ38" s="1544"/>
      <c r="AK38" s="1544"/>
      <c r="AL38" s="1544"/>
      <c r="AM38" s="1544"/>
      <c r="AN38" s="1544"/>
      <c r="AO38" s="41"/>
      <c r="AP38" s="41"/>
      <c r="AQ38" s="41"/>
      <c r="AR38" s="1420" t="str">
        <f>TEXT(DATE(LEFT('設定シート（非表示）'!C6,4)-1,4,1),"ggg")</f>
        <v>令和</v>
      </c>
      <c r="AS38" s="1420"/>
      <c r="AT38" s="1420"/>
      <c r="AU38" s="1420"/>
      <c r="AV38" s="1648" t="str">
        <f>TEXT(DATE(LEFT('設定シート（非表示）'!C6,4)-1,4,1),"e")</f>
        <v>5</v>
      </c>
      <c r="AW38" s="1420"/>
      <c r="AX38" s="1420"/>
      <c r="AY38" s="1420" t="s">
        <v>28</v>
      </c>
      <c r="AZ38" s="1420"/>
      <c r="BA38" s="1420">
        <v>4</v>
      </c>
      <c r="BB38" s="1420"/>
      <c r="BC38" s="1420"/>
      <c r="BD38" s="1420" t="s">
        <v>54</v>
      </c>
      <c r="BE38" s="1420"/>
      <c r="BF38" s="1420">
        <v>1</v>
      </c>
      <c r="BG38" s="1420"/>
      <c r="BH38" s="1420"/>
      <c r="BI38" s="1420" t="s">
        <v>58</v>
      </c>
      <c r="BJ38" s="1420"/>
      <c r="BK38" s="41"/>
      <c r="BL38" s="1420" t="s">
        <v>59</v>
      </c>
      <c r="BM38" s="1420"/>
      <c r="BN38" s="1420"/>
      <c r="BO38" s="1420"/>
      <c r="BP38" s="41"/>
      <c r="BQ38" s="1420" t="str">
        <f>TEXT(DATE(LEFT('設定シート（非表示）'!C6,4)-1,5,1),"ggg")</f>
        <v>令和</v>
      </c>
      <c r="BR38" s="1420"/>
      <c r="BS38" s="1420"/>
      <c r="BT38" s="1420"/>
      <c r="BU38" s="1648" t="str">
        <f>TEXT(DATE(LEFT('設定シート（非表示）'!C6,4),4,1),"e")</f>
        <v>6</v>
      </c>
      <c r="BV38" s="1420"/>
      <c r="BW38" s="1420"/>
      <c r="BX38" s="1420" t="s">
        <v>28</v>
      </c>
      <c r="BY38" s="1420"/>
      <c r="BZ38" s="1420">
        <v>3</v>
      </c>
      <c r="CA38" s="1420"/>
      <c r="CB38" s="1420"/>
      <c r="CC38" s="1420" t="s">
        <v>54</v>
      </c>
      <c r="CD38" s="1420"/>
      <c r="CE38" s="1420">
        <v>31</v>
      </c>
      <c r="CF38" s="1420"/>
      <c r="CG38" s="1420"/>
      <c r="CH38" s="1420" t="s">
        <v>58</v>
      </c>
      <c r="CI38" s="1420"/>
      <c r="CJ38" s="41"/>
      <c r="CK38" s="1420" t="s">
        <v>112</v>
      </c>
      <c r="CL38" s="1420"/>
      <c r="CM38" s="1420"/>
      <c r="CN38" s="1420"/>
      <c r="CO38" s="14"/>
      <c r="CP38" s="41"/>
      <c r="CQ38" s="41"/>
      <c r="CR38" s="41"/>
      <c r="CS38" s="41"/>
      <c r="CT38" s="41"/>
      <c r="CU38" s="41"/>
      <c r="CV38" s="41"/>
      <c r="CW38" s="41"/>
      <c r="CX38" s="14"/>
      <c r="CY38" s="14"/>
      <c r="CZ38" s="14"/>
      <c r="DA38" s="14"/>
      <c r="DB38" s="14"/>
      <c r="DC38" s="16"/>
    </row>
    <row r="39" spans="4:111" ht="8.25" customHeight="1">
      <c r="D39" s="2354"/>
      <c r="E39" s="1128"/>
      <c r="F39" s="2355"/>
      <c r="G39" s="34"/>
      <c r="H39" s="1265"/>
      <c r="I39" s="1265"/>
      <c r="J39" s="1265"/>
      <c r="K39" s="34"/>
      <c r="L39" s="34"/>
      <c r="M39" s="34"/>
      <c r="N39" s="34"/>
      <c r="O39" s="34"/>
      <c r="P39" s="34"/>
      <c r="Q39" s="35"/>
      <c r="R39" s="48"/>
      <c r="S39" s="31"/>
      <c r="T39" s="31"/>
      <c r="U39" s="31"/>
      <c r="V39" s="31"/>
      <c r="W39" s="31"/>
      <c r="X39" s="31"/>
      <c r="Y39" s="31"/>
      <c r="Z39" s="31"/>
      <c r="AA39" s="31"/>
      <c r="AB39" s="31"/>
      <c r="AC39" s="31"/>
      <c r="AD39" s="31"/>
      <c r="AE39" s="31"/>
      <c r="AF39" s="1456"/>
      <c r="AG39" s="1456"/>
      <c r="AH39" s="1456"/>
      <c r="AI39" s="1456"/>
      <c r="AJ39" s="1456"/>
      <c r="AK39" s="1456"/>
      <c r="AL39" s="1456"/>
      <c r="AM39" s="1456"/>
      <c r="AN39" s="1456"/>
      <c r="AO39" s="31"/>
      <c r="AP39" s="31"/>
      <c r="AQ39" s="31"/>
      <c r="AR39" s="1421"/>
      <c r="AS39" s="1421"/>
      <c r="AT39" s="1421"/>
      <c r="AU39" s="1421"/>
      <c r="AV39" s="1421"/>
      <c r="AW39" s="1421"/>
      <c r="AX39" s="1421"/>
      <c r="AY39" s="1421"/>
      <c r="AZ39" s="1421"/>
      <c r="BA39" s="1421"/>
      <c r="BB39" s="1421"/>
      <c r="BC39" s="1421"/>
      <c r="BD39" s="1421"/>
      <c r="BE39" s="1421"/>
      <c r="BF39" s="1421"/>
      <c r="BG39" s="1421"/>
      <c r="BH39" s="1421"/>
      <c r="BI39" s="1421"/>
      <c r="BJ39" s="1421"/>
      <c r="BK39" s="31"/>
      <c r="BL39" s="1421"/>
      <c r="BM39" s="1421"/>
      <c r="BN39" s="1421"/>
      <c r="BO39" s="1421"/>
      <c r="BP39" s="31"/>
      <c r="BQ39" s="1421"/>
      <c r="BR39" s="1421"/>
      <c r="BS39" s="1421"/>
      <c r="BT39" s="1421"/>
      <c r="BU39" s="1421"/>
      <c r="BV39" s="1421"/>
      <c r="BW39" s="1421"/>
      <c r="BX39" s="1421"/>
      <c r="BY39" s="1421"/>
      <c r="BZ39" s="1421"/>
      <c r="CA39" s="1421"/>
      <c r="CB39" s="1421"/>
      <c r="CC39" s="1421"/>
      <c r="CD39" s="1421"/>
      <c r="CE39" s="1421"/>
      <c r="CF39" s="1421"/>
      <c r="CG39" s="1421"/>
      <c r="CH39" s="1421"/>
      <c r="CI39" s="1421"/>
      <c r="CJ39" s="31"/>
      <c r="CK39" s="1421"/>
      <c r="CL39" s="1421"/>
      <c r="CM39" s="1421"/>
      <c r="CN39" s="1421"/>
      <c r="CO39" s="719"/>
      <c r="CP39" s="31"/>
      <c r="CQ39" s="31"/>
      <c r="CR39" s="31"/>
      <c r="CS39" s="31"/>
      <c r="CT39" s="31"/>
      <c r="CU39" s="31"/>
      <c r="CV39" s="31"/>
      <c r="CW39" s="31"/>
      <c r="CX39" s="718"/>
      <c r="CY39" s="718"/>
      <c r="CZ39" s="718"/>
      <c r="DA39" s="718"/>
      <c r="DB39" s="718"/>
      <c r="DC39" s="19"/>
    </row>
    <row r="40" spans="4:111" ht="8.25" customHeight="1">
      <c r="D40" s="2354"/>
      <c r="E40" s="1128"/>
      <c r="F40" s="2355"/>
      <c r="G40" s="34"/>
      <c r="H40" s="1265"/>
      <c r="I40" s="1265"/>
      <c r="J40" s="1265"/>
      <c r="K40" s="34"/>
      <c r="L40" s="34"/>
      <c r="M40" s="34"/>
      <c r="N40" s="34"/>
      <c r="O40" s="34"/>
      <c r="P40" s="34"/>
      <c r="Q40" s="35"/>
      <c r="R40" s="49"/>
      <c r="S40" s="43"/>
      <c r="T40" s="43"/>
      <c r="U40" s="43"/>
      <c r="V40" s="43"/>
      <c r="W40" s="43"/>
      <c r="X40" s="43"/>
      <c r="Y40" s="43"/>
      <c r="Z40" s="43"/>
      <c r="AA40" s="43"/>
      <c r="AB40" s="43"/>
      <c r="AC40" s="43"/>
      <c r="AD40" s="43"/>
      <c r="AE40" s="43"/>
      <c r="AF40" s="1457"/>
      <c r="AG40" s="1457"/>
      <c r="AH40" s="1457"/>
      <c r="AI40" s="1457"/>
      <c r="AJ40" s="1457"/>
      <c r="AK40" s="1457"/>
      <c r="AL40" s="1457"/>
      <c r="AM40" s="1457"/>
      <c r="AN40" s="1457"/>
      <c r="AO40" s="43"/>
      <c r="AP40" s="43"/>
      <c r="AQ40" s="43"/>
      <c r="AR40" s="1422"/>
      <c r="AS40" s="1422"/>
      <c r="AT40" s="1422"/>
      <c r="AU40" s="1422"/>
      <c r="AV40" s="1422"/>
      <c r="AW40" s="1422"/>
      <c r="AX40" s="1422"/>
      <c r="AY40" s="1422"/>
      <c r="AZ40" s="1422"/>
      <c r="BA40" s="1422"/>
      <c r="BB40" s="1422"/>
      <c r="BC40" s="1422"/>
      <c r="BD40" s="1422"/>
      <c r="BE40" s="1422"/>
      <c r="BF40" s="1422"/>
      <c r="BG40" s="1422"/>
      <c r="BH40" s="1422"/>
      <c r="BI40" s="1422"/>
      <c r="BJ40" s="1422"/>
      <c r="BK40" s="43"/>
      <c r="BL40" s="1422"/>
      <c r="BM40" s="1422"/>
      <c r="BN40" s="1422"/>
      <c r="BO40" s="1422"/>
      <c r="BP40" s="43"/>
      <c r="BQ40" s="1422"/>
      <c r="BR40" s="1422"/>
      <c r="BS40" s="1422"/>
      <c r="BT40" s="1422"/>
      <c r="BU40" s="1422"/>
      <c r="BV40" s="1422"/>
      <c r="BW40" s="1422"/>
      <c r="BX40" s="1422"/>
      <c r="BY40" s="1422"/>
      <c r="BZ40" s="1422"/>
      <c r="CA40" s="1422"/>
      <c r="CB40" s="1422"/>
      <c r="CC40" s="1422"/>
      <c r="CD40" s="1422"/>
      <c r="CE40" s="1422"/>
      <c r="CF40" s="1422"/>
      <c r="CG40" s="1422"/>
      <c r="CH40" s="1422"/>
      <c r="CI40" s="1422"/>
      <c r="CJ40" s="43"/>
      <c r="CK40" s="1422"/>
      <c r="CL40" s="1422"/>
      <c r="CM40" s="1422"/>
      <c r="CN40" s="1422"/>
      <c r="CO40" s="719"/>
      <c r="CP40" s="43"/>
      <c r="CQ40" s="43"/>
      <c r="CR40" s="43"/>
      <c r="CS40" s="43"/>
      <c r="CT40" s="43"/>
      <c r="CU40" s="43"/>
      <c r="CV40" s="43"/>
      <c r="CW40" s="43"/>
      <c r="CX40" s="718"/>
      <c r="CY40" s="718"/>
      <c r="CZ40" s="718"/>
      <c r="DA40" s="718"/>
      <c r="DB40" s="718"/>
      <c r="DC40" s="19"/>
    </row>
    <row r="41" spans="4:111" ht="8.25" customHeight="1">
      <c r="D41" s="2354"/>
      <c r="E41" s="1128"/>
      <c r="F41" s="2355"/>
      <c r="G41" s="36"/>
      <c r="H41" s="1485" t="s">
        <v>113</v>
      </c>
      <c r="I41" s="1485"/>
      <c r="J41" s="1485"/>
      <c r="K41" s="1485"/>
      <c r="L41" s="1485"/>
      <c r="M41" s="1485"/>
      <c r="N41" s="1485"/>
      <c r="O41" s="1485"/>
      <c r="P41" s="1485"/>
      <c r="Q41" s="37"/>
      <c r="R41" s="28"/>
      <c r="S41" s="642"/>
      <c r="T41" s="642"/>
      <c r="U41" s="642"/>
      <c r="V41" s="1456" t="s">
        <v>385</v>
      </c>
      <c r="W41" s="1456"/>
      <c r="X41" s="1456"/>
      <c r="Y41" s="1456"/>
      <c r="Z41" s="1456"/>
      <c r="AA41" s="1456"/>
      <c r="AB41" s="1456"/>
      <c r="AC41" s="1456"/>
      <c r="AD41" s="1456"/>
      <c r="AE41" s="1456"/>
      <c r="AF41" s="1456"/>
      <c r="AG41" s="1456"/>
      <c r="AH41" s="1456"/>
      <c r="AI41" s="1456"/>
      <c r="AJ41" s="1456"/>
      <c r="AK41" s="1456"/>
      <c r="AL41" s="1456"/>
      <c r="AM41" s="1456"/>
      <c r="AN41" s="1456"/>
      <c r="AO41" s="1456"/>
      <c r="AP41" s="1456"/>
      <c r="AQ41" s="1456"/>
      <c r="AR41" s="1456"/>
      <c r="AS41" s="1456"/>
      <c r="AT41" s="1456"/>
      <c r="AU41" s="1456"/>
      <c r="AV41" s="1456"/>
      <c r="AW41" s="642"/>
      <c r="AX41" s="642"/>
      <c r="AY41" s="642"/>
      <c r="AZ41" s="642"/>
      <c r="BA41" s="19"/>
      <c r="BB41" s="1402" t="s">
        <v>386</v>
      </c>
      <c r="BC41" s="1403"/>
      <c r="BD41" s="1403"/>
      <c r="BE41" s="1403"/>
      <c r="BF41" s="1403"/>
      <c r="BG41" s="1403"/>
      <c r="BH41" s="1403"/>
      <c r="BI41" s="1403"/>
      <c r="BJ41" s="1403"/>
      <c r="BK41" s="1403"/>
      <c r="BL41" s="1403"/>
      <c r="BM41" s="1404"/>
      <c r="BN41" s="642"/>
      <c r="BO41" s="642"/>
      <c r="BP41" s="642"/>
      <c r="BQ41" s="1544" t="s">
        <v>60</v>
      </c>
      <c r="BR41" s="1544"/>
      <c r="BS41" s="1544"/>
      <c r="BT41" s="1544"/>
      <c r="BU41" s="1544"/>
      <c r="BV41" s="1544"/>
      <c r="BW41" s="1544"/>
      <c r="BX41" s="1544"/>
      <c r="BY41" s="1544"/>
      <c r="BZ41" s="1544"/>
      <c r="CA41" s="1544"/>
      <c r="CB41" s="1544"/>
      <c r="CC41" s="1544"/>
      <c r="CD41" s="1544"/>
      <c r="CE41" s="1544"/>
      <c r="CF41" s="1544"/>
      <c r="CG41" s="1544"/>
      <c r="CH41" s="1544"/>
      <c r="CI41" s="1544"/>
      <c r="CJ41" s="1544"/>
      <c r="CK41" s="1544"/>
      <c r="CL41" s="1544"/>
      <c r="CM41" s="1544"/>
      <c r="CN41" s="1544"/>
      <c r="CO41" s="1544"/>
      <c r="CP41" s="1544"/>
      <c r="CQ41" s="1544"/>
      <c r="CR41" s="1544"/>
      <c r="CS41" s="1544"/>
      <c r="CT41" s="1544"/>
      <c r="CU41" s="1544"/>
      <c r="CV41" s="1544"/>
      <c r="CW41" s="1544"/>
      <c r="CX41" s="14"/>
      <c r="CY41" s="14"/>
      <c r="CZ41" s="14"/>
      <c r="DA41" s="14"/>
      <c r="DB41" s="14"/>
      <c r="DC41" s="16"/>
      <c r="DD41" s="1941" t="s">
        <v>569</v>
      </c>
      <c r="DE41" s="1942"/>
      <c r="DF41" s="1937" t="s">
        <v>571</v>
      </c>
      <c r="DG41" s="1937"/>
    </row>
    <row r="42" spans="4:111" ht="8.25" customHeight="1">
      <c r="D42" s="2354"/>
      <c r="E42" s="1128"/>
      <c r="F42" s="2355"/>
      <c r="G42" s="36"/>
      <c r="H42" s="1485"/>
      <c r="I42" s="1485"/>
      <c r="J42" s="1485"/>
      <c r="K42" s="1485"/>
      <c r="L42" s="1485"/>
      <c r="M42" s="1485"/>
      <c r="N42" s="1485"/>
      <c r="O42" s="1485"/>
      <c r="P42" s="1485"/>
      <c r="Q42" s="37"/>
      <c r="R42" s="28"/>
      <c r="S42" s="642"/>
      <c r="T42" s="642"/>
      <c r="U42" s="642"/>
      <c r="V42" s="1456"/>
      <c r="W42" s="1456"/>
      <c r="X42" s="1456"/>
      <c r="Y42" s="1456"/>
      <c r="Z42" s="1456"/>
      <c r="AA42" s="1456"/>
      <c r="AB42" s="1456"/>
      <c r="AC42" s="1456"/>
      <c r="AD42" s="1456"/>
      <c r="AE42" s="1456"/>
      <c r="AF42" s="1456"/>
      <c r="AG42" s="1456"/>
      <c r="AH42" s="1456"/>
      <c r="AI42" s="1456"/>
      <c r="AJ42" s="1456"/>
      <c r="AK42" s="1456"/>
      <c r="AL42" s="1456"/>
      <c r="AM42" s="1456"/>
      <c r="AN42" s="1456"/>
      <c r="AO42" s="1456"/>
      <c r="AP42" s="1456"/>
      <c r="AQ42" s="1456"/>
      <c r="AR42" s="1456"/>
      <c r="AS42" s="1456"/>
      <c r="AT42" s="1456"/>
      <c r="AU42" s="1456"/>
      <c r="AV42" s="1456"/>
      <c r="AW42" s="642"/>
      <c r="AX42" s="642"/>
      <c r="AY42" s="642"/>
      <c r="AZ42" s="642"/>
      <c r="BA42" s="19"/>
      <c r="BB42" s="1405"/>
      <c r="BC42" s="1406"/>
      <c r="BD42" s="1406"/>
      <c r="BE42" s="1406"/>
      <c r="BF42" s="1406"/>
      <c r="BG42" s="1406"/>
      <c r="BH42" s="1406"/>
      <c r="BI42" s="1406"/>
      <c r="BJ42" s="1406"/>
      <c r="BK42" s="1406"/>
      <c r="BL42" s="1406"/>
      <c r="BM42" s="1407"/>
      <c r="BN42" s="642"/>
      <c r="BO42" s="642"/>
      <c r="BP42" s="642"/>
      <c r="BQ42" s="1456"/>
      <c r="BR42" s="1456"/>
      <c r="BS42" s="1456"/>
      <c r="BT42" s="1456"/>
      <c r="BU42" s="1456"/>
      <c r="BV42" s="1456"/>
      <c r="BW42" s="1456"/>
      <c r="BX42" s="1456"/>
      <c r="BY42" s="1456"/>
      <c r="BZ42" s="1456"/>
      <c r="CA42" s="1456"/>
      <c r="CB42" s="1456"/>
      <c r="CC42" s="1456"/>
      <c r="CD42" s="1456"/>
      <c r="CE42" s="1456"/>
      <c r="CF42" s="1456"/>
      <c r="CG42" s="1456"/>
      <c r="CH42" s="1456"/>
      <c r="CI42" s="1456"/>
      <c r="CJ42" s="1456"/>
      <c r="CK42" s="1456"/>
      <c r="CL42" s="1456"/>
      <c r="CM42" s="1456"/>
      <c r="CN42" s="1456"/>
      <c r="CO42" s="1456"/>
      <c r="CP42" s="1456"/>
      <c r="CQ42" s="1456"/>
      <c r="CR42" s="1456"/>
      <c r="CS42" s="1456"/>
      <c r="CT42" s="1456"/>
      <c r="CU42" s="1456"/>
      <c r="CV42" s="1456"/>
      <c r="CW42" s="1456"/>
      <c r="CX42" s="642"/>
      <c r="CY42" s="642"/>
      <c r="CZ42" s="642"/>
      <c r="DA42" s="642"/>
      <c r="DB42" s="642"/>
      <c r="DC42" s="19"/>
      <c r="DD42" s="1938" t="s">
        <v>91</v>
      </c>
      <c r="DE42" s="1939"/>
      <c r="DF42" s="1940" t="s">
        <v>92</v>
      </c>
      <c r="DG42" s="1940"/>
    </row>
    <row r="43" spans="4:111" ht="8.25" customHeight="1">
      <c r="D43" s="2354"/>
      <c r="E43" s="1128"/>
      <c r="F43" s="2355"/>
      <c r="G43" s="38"/>
      <c r="H43" s="1486"/>
      <c r="I43" s="1486"/>
      <c r="J43" s="1486"/>
      <c r="K43" s="1486"/>
      <c r="L43" s="1486"/>
      <c r="M43" s="1486"/>
      <c r="N43" s="1486"/>
      <c r="O43" s="1486"/>
      <c r="P43" s="1486"/>
      <c r="Q43" s="39"/>
      <c r="R43" s="40"/>
      <c r="S43" s="643"/>
      <c r="T43" s="643"/>
      <c r="U43" s="643"/>
      <c r="V43" s="1457"/>
      <c r="W43" s="1457"/>
      <c r="X43" s="1457"/>
      <c r="Y43" s="1457"/>
      <c r="Z43" s="1457"/>
      <c r="AA43" s="1457"/>
      <c r="AB43" s="1457"/>
      <c r="AC43" s="1457"/>
      <c r="AD43" s="1457"/>
      <c r="AE43" s="1457"/>
      <c r="AF43" s="1457"/>
      <c r="AG43" s="1457"/>
      <c r="AH43" s="1457"/>
      <c r="AI43" s="1457"/>
      <c r="AJ43" s="1457"/>
      <c r="AK43" s="1457"/>
      <c r="AL43" s="1457"/>
      <c r="AM43" s="1457"/>
      <c r="AN43" s="1457"/>
      <c r="AO43" s="1457"/>
      <c r="AP43" s="1457"/>
      <c r="AQ43" s="1457"/>
      <c r="AR43" s="1457"/>
      <c r="AS43" s="1457"/>
      <c r="AT43" s="1457"/>
      <c r="AU43" s="1457"/>
      <c r="AV43" s="1457"/>
      <c r="AW43" s="643"/>
      <c r="AX43" s="643"/>
      <c r="AY43" s="643"/>
      <c r="AZ43" s="643"/>
      <c r="BA43" s="649"/>
      <c r="BB43" s="1408"/>
      <c r="BC43" s="1409"/>
      <c r="BD43" s="1409"/>
      <c r="BE43" s="1409"/>
      <c r="BF43" s="1409"/>
      <c r="BG43" s="1409"/>
      <c r="BH43" s="1409"/>
      <c r="BI43" s="1409"/>
      <c r="BJ43" s="1409"/>
      <c r="BK43" s="1409"/>
      <c r="BL43" s="1409"/>
      <c r="BM43" s="1410"/>
      <c r="BN43" s="643"/>
      <c r="BO43" s="643"/>
      <c r="BP43" s="643"/>
      <c r="BQ43" s="1457"/>
      <c r="BR43" s="1457"/>
      <c r="BS43" s="1457"/>
      <c r="BT43" s="1457"/>
      <c r="BU43" s="1457"/>
      <c r="BV43" s="1457"/>
      <c r="BW43" s="1457"/>
      <c r="BX43" s="1457"/>
      <c r="BY43" s="1457"/>
      <c r="BZ43" s="1457"/>
      <c r="CA43" s="1457"/>
      <c r="CB43" s="1457"/>
      <c r="CC43" s="1457"/>
      <c r="CD43" s="1457"/>
      <c r="CE43" s="1457"/>
      <c r="CF43" s="1457"/>
      <c r="CG43" s="1457"/>
      <c r="CH43" s="1457"/>
      <c r="CI43" s="1457"/>
      <c r="CJ43" s="1457"/>
      <c r="CK43" s="1457"/>
      <c r="CL43" s="1457"/>
      <c r="CM43" s="1457"/>
      <c r="CN43" s="1457"/>
      <c r="CO43" s="1457"/>
      <c r="CP43" s="1457"/>
      <c r="CQ43" s="1457"/>
      <c r="CR43" s="1457"/>
      <c r="CS43" s="1457"/>
      <c r="CT43" s="1457"/>
      <c r="CU43" s="1457"/>
      <c r="CV43" s="1457"/>
      <c r="CW43" s="1457"/>
      <c r="CX43" s="643"/>
      <c r="CY43" s="643"/>
      <c r="CZ43" s="643"/>
      <c r="DA43" s="643"/>
      <c r="DB43" s="643"/>
      <c r="DC43" s="649"/>
      <c r="DD43" s="1938"/>
      <c r="DE43" s="1939"/>
      <c r="DF43" s="1940"/>
      <c r="DG43" s="1940"/>
    </row>
    <row r="44" spans="4:111" ht="8.25" customHeight="1">
      <c r="D44" s="2354"/>
      <c r="E44" s="1128"/>
      <c r="F44" s="2355"/>
      <c r="G44" s="1433" t="s">
        <v>387</v>
      </c>
      <c r="H44" s="1434"/>
      <c r="I44" s="1434"/>
      <c r="J44" s="1434"/>
      <c r="K44" s="1434"/>
      <c r="L44" s="1434"/>
      <c r="M44" s="1434"/>
      <c r="N44" s="1434"/>
      <c r="O44" s="1434"/>
      <c r="P44" s="1434"/>
      <c r="Q44" s="1435"/>
      <c r="R44" s="1180" t="s">
        <v>114</v>
      </c>
      <c r="S44" s="1181"/>
      <c r="T44" s="1181"/>
      <c r="U44" s="1181"/>
      <c r="V44" s="22"/>
      <c r="W44" s="22" t="s">
        <v>32</v>
      </c>
      <c r="X44" s="22"/>
      <c r="Y44" s="22"/>
      <c r="Z44" s="22" t="s">
        <v>33</v>
      </c>
      <c r="AA44" s="22"/>
      <c r="AB44" s="22"/>
      <c r="AC44" s="22" t="s">
        <v>34</v>
      </c>
      <c r="AD44" s="22"/>
      <c r="AE44" s="22"/>
      <c r="AF44" s="22" t="s">
        <v>35</v>
      </c>
      <c r="AG44" s="22"/>
      <c r="AH44" s="22"/>
      <c r="AI44" s="22" t="s">
        <v>32</v>
      </c>
      <c r="AJ44" s="22"/>
      <c r="AK44" s="22"/>
      <c r="AL44" s="22" t="s">
        <v>33</v>
      </c>
      <c r="AM44" s="22"/>
      <c r="AN44" s="22"/>
      <c r="AO44" s="22" t="s">
        <v>34</v>
      </c>
      <c r="AP44" s="22"/>
      <c r="AQ44" s="22"/>
      <c r="AR44" s="22" t="s">
        <v>36</v>
      </c>
      <c r="AS44" s="22"/>
      <c r="AT44" s="22"/>
      <c r="AU44" s="22" t="s">
        <v>32</v>
      </c>
      <c r="AV44" s="22"/>
      <c r="AW44" s="642"/>
      <c r="AX44" s="642"/>
      <c r="AY44" s="642"/>
      <c r="AZ44" s="642"/>
      <c r="BA44" s="19"/>
      <c r="BB44" s="1536" t="s">
        <v>114</v>
      </c>
      <c r="BC44" s="1522"/>
      <c r="BD44" s="125"/>
      <c r="BE44" s="125"/>
      <c r="BF44" s="125"/>
      <c r="BG44" s="125"/>
      <c r="BH44" s="1522" t="s">
        <v>42</v>
      </c>
      <c r="BI44" s="1522"/>
      <c r="BJ44" s="1522"/>
      <c r="BK44" s="1522"/>
      <c r="BL44" s="1522"/>
      <c r="BM44" s="1523"/>
      <c r="BN44" s="1538" t="s">
        <v>114</v>
      </c>
      <c r="BO44" s="1181"/>
      <c r="BP44" s="1181"/>
      <c r="BQ44" s="1181"/>
      <c r="BR44" s="15"/>
      <c r="BS44" s="15" t="s">
        <v>33</v>
      </c>
      <c r="BT44" s="15"/>
      <c r="BU44" s="15"/>
      <c r="BV44" s="15" t="s">
        <v>34</v>
      </c>
      <c r="BW44" s="15"/>
      <c r="BX44" s="15"/>
      <c r="BY44" s="15" t="s">
        <v>35</v>
      </c>
      <c r="BZ44" s="15"/>
      <c r="CA44" s="15"/>
      <c r="CB44" s="15" t="s">
        <v>32</v>
      </c>
      <c r="CC44" s="15"/>
      <c r="CD44" s="15"/>
      <c r="CE44" s="15" t="s">
        <v>33</v>
      </c>
      <c r="CF44" s="15"/>
      <c r="CG44" s="15"/>
      <c r="CH44" s="15" t="s">
        <v>34</v>
      </c>
      <c r="CI44" s="15"/>
      <c r="CJ44" s="15"/>
      <c r="CK44" s="15" t="s">
        <v>36</v>
      </c>
      <c r="CL44" s="15"/>
      <c r="CM44" s="15"/>
      <c r="CN44" s="15" t="s">
        <v>32</v>
      </c>
      <c r="CO44" s="15"/>
      <c r="CP44" s="15"/>
      <c r="CQ44" s="15" t="s">
        <v>33</v>
      </c>
      <c r="CR44" s="15"/>
      <c r="CS44" s="15"/>
      <c r="CT44" s="15" t="s">
        <v>34</v>
      </c>
      <c r="CU44" s="15"/>
      <c r="CV44" s="15"/>
      <c r="CW44" s="15" t="s">
        <v>27</v>
      </c>
      <c r="CX44" s="15"/>
      <c r="CY44" s="642"/>
      <c r="CZ44" s="642"/>
      <c r="DA44" s="642"/>
      <c r="DB44" s="642"/>
      <c r="DC44" s="19"/>
      <c r="DD44" s="1938"/>
      <c r="DE44" s="1939"/>
      <c r="DF44" s="1940"/>
      <c r="DG44" s="1940"/>
    </row>
    <row r="45" spans="4:111" ht="8.25" customHeight="1">
      <c r="D45" s="2354"/>
      <c r="E45" s="1128"/>
      <c r="F45" s="2355"/>
      <c r="G45" s="1436"/>
      <c r="H45" s="1265"/>
      <c r="I45" s="1265"/>
      <c r="J45" s="1265"/>
      <c r="K45" s="1265"/>
      <c r="L45" s="1265"/>
      <c r="M45" s="1265"/>
      <c r="N45" s="1265"/>
      <c r="O45" s="1265"/>
      <c r="P45" s="1265"/>
      <c r="Q45" s="1437"/>
      <c r="R45" s="1182"/>
      <c r="S45" s="1183"/>
      <c r="T45" s="1183"/>
      <c r="U45" s="1183"/>
      <c r="V45" s="1186"/>
      <c r="W45" s="1187"/>
      <c r="X45" s="1187"/>
      <c r="Y45" s="1178"/>
      <c r="Z45" s="1178"/>
      <c r="AA45" s="1178"/>
      <c r="AB45" s="1178"/>
      <c r="AC45" s="1178"/>
      <c r="AD45" s="1178"/>
      <c r="AE45" s="1178"/>
      <c r="AF45" s="1178"/>
      <c r="AG45" s="1178"/>
      <c r="AH45" s="1178"/>
      <c r="AI45" s="1178"/>
      <c r="AJ45" s="1178"/>
      <c r="AK45" s="1178"/>
      <c r="AL45" s="1178"/>
      <c r="AM45" s="1178"/>
      <c r="AN45" s="1178"/>
      <c r="AO45" s="1178"/>
      <c r="AP45" s="1178"/>
      <c r="AQ45" s="1178"/>
      <c r="AR45" s="1178"/>
      <c r="AS45" s="1178"/>
      <c r="AT45" s="1397"/>
      <c r="AU45" s="1363"/>
      <c r="AV45" s="1364"/>
      <c r="AW45" s="1417"/>
      <c r="AX45" s="1418"/>
      <c r="AY45" s="642"/>
      <c r="AZ45" s="642"/>
      <c r="BA45" s="19"/>
      <c r="BB45" s="1537"/>
      <c r="BC45" s="1524"/>
      <c r="BD45" s="125"/>
      <c r="BE45" s="125"/>
      <c r="BF45" s="125"/>
      <c r="BG45" s="125"/>
      <c r="BH45" s="1524"/>
      <c r="BI45" s="1524"/>
      <c r="BJ45" s="1524"/>
      <c r="BK45" s="1524"/>
      <c r="BL45" s="1524"/>
      <c r="BM45" s="1525"/>
      <c r="BN45" s="1539"/>
      <c r="BO45" s="1183"/>
      <c r="BP45" s="1183"/>
      <c r="BQ45" s="1183"/>
      <c r="BR45" s="1186" t="str">
        <f>IFERROR(MID($BR65,LEN($BR65)-10,1),"")</f>
        <v/>
      </c>
      <c r="BS45" s="1187"/>
      <c r="BT45" s="1187"/>
      <c r="BU45" s="1178" t="str">
        <f>IFERROR(MID($BR65,LEN($BR65)-9,1),"")</f>
        <v/>
      </c>
      <c r="BV45" s="1178"/>
      <c r="BW45" s="1178"/>
      <c r="BX45" s="1423" t="str">
        <f>IFERROR(MID($BR65,LEN($BR65)-8,1),"")</f>
        <v/>
      </c>
      <c r="BY45" s="1178"/>
      <c r="BZ45" s="1178"/>
      <c r="CA45" s="1178" t="str">
        <f>IFERROR(MID($BR65,LEN($BR65)-7,1),"")</f>
        <v/>
      </c>
      <c r="CB45" s="1178"/>
      <c r="CC45" s="1178"/>
      <c r="CD45" s="1178" t="str">
        <f>IFERROR(MID($BR65,LEN($BR65)-6,1),"")</f>
        <v/>
      </c>
      <c r="CE45" s="1178"/>
      <c r="CF45" s="1178"/>
      <c r="CG45" s="1178" t="str">
        <f>IFERROR(MID($BR65,LEN($BR65)-5,1),"")</f>
        <v>3</v>
      </c>
      <c r="CH45" s="1178"/>
      <c r="CI45" s="1178"/>
      <c r="CJ45" s="1178" t="str">
        <f>IFERROR(MID($BR65,LEN($BR65)-4,1),"")</f>
        <v>7</v>
      </c>
      <c r="CK45" s="1178"/>
      <c r="CL45" s="1178"/>
      <c r="CM45" s="1178" t="str">
        <f>IFERROR(MID($BR65,LEN($BR65)-3,1),"")</f>
        <v>9</v>
      </c>
      <c r="CN45" s="1178"/>
      <c r="CO45" s="1178"/>
      <c r="CP45" s="1178" t="str">
        <f>IFERROR(MID($BR65,LEN($BR65)-2,1),"")</f>
        <v>9</v>
      </c>
      <c r="CQ45" s="1178"/>
      <c r="CR45" s="1178"/>
      <c r="CS45" s="1178" t="str">
        <f>IFERROR(MID($BR65,LEN($BR65)-1,1),"")</f>
        <v>2</v>
      </c>
      <c r="CT45" s="1178"/>
      <c r="CU45" s="1178"/>
      <c r="CV45" s="1178" t="str">
        <f>IFERROR(MID($BR65,LEN($BR65),1),"")</f>
        <v>7</v>
      </c>
      <c r="CW45" s="1178"/>
      <c r="CX45" s="1238"/>
      <c r="CY45" s="1417"/>
      <c r="CZ45" s="1418"/>
      <c r="DA45" s="642"/>
      <c r="DB45" s="642"/>
      <c r="DC45" s="19"/>
      <c r="DD45" s="1938"/>
      <c r="DE45" s="1939"/>
      <c r="DF45" s="1940"/>
      <c r="DG45" s="1940"/>
    </row>
    <row r="46" spans="4:111" ht="8.25" customHeight="1">
      <c r="D46" s="2354"/>
      <c r="E46" s="1128"/>
      <c r="F46" s="2355"/>
      <c r="G46" s="1436"/>
      <c r="H46" s="1265"/>
      <c r="I46" s="1265"/>
      <c r="J46" s="1265"/>
      <c r="K46" s="1265"/>
      <c r="L46" s="1265"/>
      <c r="M46" s="1265"/>
      <c r="N46" s="1265"/>
      <c r="O46" s="1265"/>
      <c r="P46" s="1265"/>
      <c r="Q46" s="1437"/>
      <c r="R46" s="1182"/>
      <c r="S46" s="1183"/>
      <c r="T46" s="1183"/>
      <c r="U46" s="1183"/>
      <c r="V46" s="1186"/>
      <c r="W46" s="1187"/>
      <c r="X46" s="1187"/>
      <c r="Y46" s="1178"/>
      <c r="Z46" s="1178"/>
      <c r="AA46" s="1178"/>
      <c r="AB46" s="1178"/>
      <c r="AC46" s="1178"/>
      <c r="AD46" s="1178"/>
      <c r="AE46" s="1178"/>
      <c r="AF46" s="1178"/>
      <c r="AG46" s="1178"/>
      <c r="AH46" s="1178"/>
      <c r="AI46" s="1178"/>
      <c r="AJ46" s="1178"/>
      <c r="AK46" s="1178"/>
      <c r="AL46" s="1178"/>
      <c r="AM46" s="1178"/>
      <c r="AN46" s="1178"/>
      <c r="AO46" s="1178"/>
      <c r="AP46" s="1178"/>
      <c r="AQ46" s="1178"/>
      <c r="AR46" s="1178"/>
      <c r="AS46" s="1178"/>
      <c r="AT46" s="1399"/>
      <c r="AU46" s="1366"/>
      <c r="AV46" s="1367"/>
      <c r="AW46" s="1419"/>
      <c r="AX46" s="1418"/>
      <c r="AY46" s="642"/>
      <c r="AZ46" s="642"/>
      <c r="BA46" s="19"/>
      <c r="BB46" s="1737">
        <f>IF(算定基礎賃金集計表!CO70=算定基礎賃金集計表!CO75,BB51+BB56,IF(算定基礎賃金集計表!CO70=0,BB56,IF(算定基礎賃金集計表!CO75=0,BB51,BB51+BB56)))</f>
        <v>18.5</v>
      </c>
      <c r="BC46" s="1738"/>
      <c r="BD46" s="1738"/>
      <c r="BE46" s="1738"/>
      <c r="BF46" s="1738"/>
      <c r="BG46" s="1738"/>
      <c r="BH46" s="1738"/>
      <c r="BI46" s="1738"/>
      <c r="BJ46" s="1738"/>
      <c r="BK46" s="1738"/>
      <c r="BL46" s="1738"/>
      <c r="BM46" s="1739"/>
      <c r="BN46" s="1539"/>
      <c r="BO46" s="1183"/>
      <c r="BP46" s="1183"/>
      <c r="BQ46" s="1183"/>
      <c r="BR46" s="1186"/>
      <c r="BS46" s="1187"/>
      <c r="BT46" s="1187"/>
      <c r="BU46" s="1178"/>
      <c r="BV46" s="1178"/>
      <c r="BW46" s="1178"/>
      <c r="BX46" s="1423"/>
      <c r="BY46" s="1178"/>
      <c r="BZ46" s="1178"/>
      <c r="CA46" s="1178"/>
      <c r="CB46" s="1178"/>
      <c r="CC46" s="1178"/>
      <c r="CD46" s="1178"/>
      <c r="CE46" s="1178"/>
      <c r="CF46" s="1178"/>
      <c r="CG46" s="1178"/>
      <c r="CH46" s="1178"/>
      <c r="CI46" s="1178"/>
      <c r="CJ46" s="1178"/>
      <c r="CK46" s="1178"/>
      <c r="CL46" s="1178"/>
      <c r="CM46" s="1178"/>
      <c r="CN46" s="1178"/>
      <c r="CO46" s="1178"/>
      <c r="CP46" s="1178"/>
      <c r="CQ46" s="1178"/>
      <c r="CR46" s="1178"/>
      <c r="CS46" s="1178"/>
      <c r="CT46" s="1178"/>
      <c r="CU46" s="1178"/>
      <c r="CV46" s="1178"/>
      <c r="CW46" s="1178"/>
      <c r="CX46" s="1238"/>
      <c r="CY46" s="1419"/>
      <c r="CZ46" s="1418"/>
      <c r="DA46" s="642"/>
      <c r="DB46" s="642"/>
      <c r="DC46" s="19"/>
      <c r="DD46" s="1938"/>
      <c r="DE46" s="1939"/>
      <c r="DF46" s="1940"/>
      <c r="DG46" s="1940"/>
    </row>
    <row r="47" spans="4:111" ht="8.25" customHeight="1">
      <c r="D47" s="2354"/>
      <c r="E47" s="1128"/>
      <c r="F47" s="2355"/>
      <c r="G47" s="1436"/>
      <c r="H47" s="1265"/>
      <c r="I47" s="1265"/>
      <c r="J47" s="1265"/>
      <c r="K47" s="1265"/>
      <c r="L47" s="1265"/>
      <c r="M47" s="1265"/>
      <c r="N47" s="1265"/>
      <c r="O47" s="1265"/>
      <c r="P47" s="1265"/>
      <c r="Q47" s="1437"/>
      <c r="R47" s="1182"/>
      <c r="S47" s="1183"/>
      <c r="T47" s="1183"/>
      <c r="U47" s="1183"/>
      <c r="V47" s="1186"/>
      <c r="W47" s="1187"/>
      <c r="X47" s="1187"/>
      <c r="Y47" s="1178"/>
      <c r="Z47" s="1178"/>
      <c r="AA47" s="1178"/>
      <c r="AB47" s="1178"/>
      <c r="AC47" s="1178"/>
      <c r="AD47" s="1178"/>
      <c r="AE47" s="1178"/>
      <c r="AF47" s="1178"/>
      <c r="AG47" s="1178"/>
      <c r="AH47" s="1178"/>
      <c r="AI47" s="1178"/>
      <c r="AJ47" s="1178"/>
      <c r="AK47" s="1178"/>
      <c r="AL47" s="1178"/>
      <c r="AM47" s="1178"/>
      <c r="AN47" s="1178"/>
      <c r="AO47" s="1178"/>
      <c r="AP47" s="1178"/>
      <c r="AQ47" s="1178"/>
      <c r="AR47" s="1178"/>
      <c r="AS47" s="1178"/>
      <c r="AT47" s="1401"/>
      <c r="AU47" s="1275"/>
      <c r="AV47" s="1277"/>
      <c r="AW47" s="1419"/>
      <c r="AX47" s="1418"/>
      <c r="AY47" s="1526" t="s">
        <v>23</v>
      </c>
      <c r="AZ47" s="1526"/>
      <c r="BA47" s="1542"/>
      <c r="BB47" s="1737"/>
      <c r="BC47" s="1738"/>
      <c r="BD47" s="1738"/>
      <c r="BE47" s="1738"/>
      <c r="BF47" s="1738"/>
      <c r="BG47" s="1738"/>
      <c r="BH47" s="1738"/>
      <c r="BI47" s="1738"/>
      <c r="BJ47" s="1738"/>
      <c r="BK47" s="1738"/>
      <c r="BL47" s="1738"/>
      <c r="BM47" s="1739"/>
      <c r="BN47" s="1539"/>
      <c r="BO47" s="1183"/>
      <c r="BP47" s="1183"/>
      <c r="BQ47" s="1183"/>
      <c r="BR47" s="1186"/>
      <c r="BS47" s="1187"/>
      <c r="BT47" s="1187"/>
      <c r="BU47" s="1178"/>
      <c r="BV47" s="1178"/>
      <c r="BW47" s="1178"/>
      <c r="BX47" s="1423"/>
      <c r="BY47" s="1178"/>
      <c r="BZ47" s="1178"/>
      <c r="CA47" s="1178"/>
      <c r="CB47" s="1178"/>
      <c r="CC47" s="1178"/>
      <c r="CD47" s="1178"/>
      <c r="CE47" s="1178"/>
      <c r="CF47" s="1178"/>
      <c r="CG47" s="1178"/>
      <c r="CH47" s="1178"/>
      <c r="CI47" s="1178"/>
      <c r="CJ47" s="1178"/>
      <c r="CK47" s="1178"/>
      <c r="CL47" s="1178"/>
      <c r="CM47" s="1178"/>
      <c r="CN47" s="1178"/>
      <c r="CO47" s="1178"/>
      <c r="CP47" s="1178"/>
      <c r="CQ47" s="1178"/>
      <c r="CR47" s="1178"/>
      <c r="CS47" s="1178"/>
      <c r="CT47" s="1178"/>
      <c r="CU47" s="1178"/>
      <c r="CV47" s="1178"/>
      <c r="CW47" s="1178"/>
      <c r="CX47" s="1238"/>
      <c r="CY47" s="1419"/>
      <c r="CZ47" s="1418"/>
      <c r="DA47" s="1418" t="s">
        <v>27</v>
      </c>
      <c r="DB47" s="1418"/>
      <c r="DC47" s="19"/>
      <c r="DD47" s="1938"/>
      <c r="DE47" s="1939"/>
      <c r="DF47" s="1940"/>
      <c r="DG47" s="1940"/>
    </row>
    <row r="48" spans="4:111" ht="8.25" customHeight="1">
      <c r="D48" s="2354"/>
      <c r="E48" s="1128"/>
      <c r="F48" s="2355"/>
      <c r="G48" s="1438"/>
      <c r="H48" s="1439"/>
      <c r="I48" s="1439"/>
      <c r="J48" s="1439"/>
      <c r="K48" s="1439"/>
      <c r="L48" s="1439"/>
      <c r="M48" s="1439"/>
      <c r="N48" s="1439"/>
      <c r="O48" s="1439"/>
      <c r="P48" s="1439"/>
      <c r="Q48" s="1440"/>
      <c r="R48" s="1184"/>
      <c r="S48" s="1185"/>
      <c r="T48" s="1185"/>
      <c r="U48" s="1185"/>
      <c r="V48" s="642"/>
      <c r="W48" s="642"/>
      <c r="X48" s="642"/>
      <c r="Y48" s="642"/>
      <c r="Z48" s="642"/>
      <c r="AA48" s="642"/>
      <c r="AB48" s="642"/>
      <c r="AC48" s="642"/>
      <c r="AD48" s="1228" t="s">
        <v>117</v>
      </c>
      <c r="AE48" s="1228"/>
      <c r="AF48" s="642"/>
      <c r="AG48" s="642"/>
      <c r="AH48" s="642"/>
      <c r="AI48" s="642"/>
      <c r="AJ48" s="642"/>
      <c r="AK48" s="642"/>
      <c r="AL48" s="642"/>
      <c r="AM48" s="1228" t="s">
        <v>117</v>
      </c>
      <c r="AN48" s="1228"/>
      <c r="AO48" s="642"/>
      <c r="AP48" s="642"/>
      <c r="AQ48" s="642"/>
      <c r="AR48" s="642"/>
      <c r="AS48" s="642"/>
      <c r="AT48" s="642"/>
      <c r="AU48" s="642"/>
      <c r="AV48" s="642"/>
      <c r="AW48" s="642"/>
      <c r="AX48" s="642"/>
      <c r="AY48" s="1526"/>
      <c r="AZ48" s="1526"/>
      <c r="BA48" s="1542"/>
      <c r="BB48" s="1740"/>
      <c r="BC48" s="1741"/>
      <c r="BD48" s="1741"/>
      <c r="BE48" s="1741"/>
      <c r="BF48" s="1741"/>
      <c r="BG48" s="1741"/>
      <c r="BH48" s="1741"/>
      <c r="BI48" s="1741"/>
      <c r="BJ48" s="1741"/>
      <c r="BK48" s="1741"/>
      <c r="BL48" s="1741"/>
      <c r="BM48" s="1742"/>
      <c r="BN48" s="1540"/>
      <c r="BO48" s="1185"/>
      <c r="BP48" s="1185"/>
      <c r="BQ48" s="1185"/>
      <c r="BR48" s="650"/>
      <c r="BS48" s="650"/>
      <c r="BT48" s="650"/>
      <c r="BU48" s="650"/>
      <c r="BV48" s="650"/>
      <c r="BW48" s="1228" t="s">
        <v>117</v>
      </c>
      <c r="BX48" s="1228"/>
      <c r="BY48" s="643"/>
      <c r="BZ48" s="643"/>
      <c r="CA48" s="643"/>
      <c r="CB48" s="643"/>
      <c r="CC48" s="643"/>
      <c r="CD48" s="643"/>
      <c r="CE48" s="643"/>
      <c r="CF48" s="1228" t="s">
        <v>117</v>
      </c>
      <c r="CG48" s="1228"/>
      <c r="CH48" s="643"/>
      <c r="CI48" s="643"/>
      <c r="CJ48" s="643"/>
      <c r="CK48" s="643"/>
      <c r="CL48" s="643"/>
      <c r="CM48" s="643"/>
      <c r="CN48" s="643"/>
      <c r="CO48" s="1228" t="s">
        <v>117</v>
      </c>
      <c r="CP48" s="1228"/>
      <c r="CQ48" s="643"/>
      <c r="CR48" s="643"/>
      <c r="CS48" s="643"/>
      <c r="CT48" s="643"/>
      <c r="CU48" s="643"/>
      <c r="CV48" s="643"/>
      <c r="CW48" s="643"/>
      <c r="CX48" s="643"/>
      <c r="CY48" s="643"/>
      <c r="CZ48" s="643"/>
      <c r="DA48" s="1543"/>
      <c r="DB48" s="1543"/>
      <c r="DC48" s="649"/>
      <c r="DD48" s="1938"/>
      <c r="DE48" s="1939"/>
      <c r="DF48" s="1940"/>
      <c r="DG48" s="1940"/>
    </row>
    <row r="49" spans="4:111" ht="8.25" customHeight="1">
      <c r="D49" s="2354"/>
      <c r="E49" s="1128"/>
      <c r="F49" s="2355"/>
      <c r="G49" s="1133" t="s">
        <v>41</v>
      </c>
      <c r="H49" s="1134"/>
      <c r="I49" s="1134"/>
      <c r="J49" s="1134"/>
      <c r="K49" s="1134"/>
      <c r="L49" s="1134"/>
      <c r="M49" s="1134"/>
      <c r="N49" s="1134"/>
      <c r="O49" s="1134"/>
      <c r="P49" s="1134"/>
      <c r="Q49" s="1135"/>
      <c r="R49" s="1180" t="s">
        <v>118</v>
      </c>
      <c r="S49" s="1181"/>
      <c r="T49" s="1181"/>
      <c r="U49" s="1181"/>
      <c r="V49" s="15"/>
      <c r="W49" s="15" t="s">
        <v>32</v>
      </c>
      <c r="X49" s="15"/>
      <c r="Y49" s="15"/>
      <c r="Z49" s="15" t="s">
        <v>33</v>
      </c>
      <c r="AA49" s="15"/>
      <c r="AB49" s="15"/>
      <c r="AC49" s="15" t="s">
        <v>34</v>
      </c>
      <c r="AD49" s="15"/>
      <c r="AE49" s="15"/>
      <c r="AF49" s="15" t="s">
        <v>35</v>
      </c>
      <c r="AG49" s="15"/>
      <c r="AH49" s="15"/>
      <c r="AI49" s="15" t="s">
        <v>32</v>
      </c>
      <c r="AJ49" s="15"/>
      <c r="AK49" s="15"/>
      <c r="AL49" s="15" t="s">
        <v>33</v>
      </c>
      <c r="AM49" s="15"/>
      <c r="AN49" s="15"/>
      <c r="AO49" s="15" t="s">
        <v>34</v>
      </c>
      <c r="AP49" s="15"/>
      <c r="AQ49" s="15"/>
      <c r="AR49" s="15" t="s">
        <v>36</v>
      </c>
      <c r="AS49" s="15"/>
      <c r="AT49" s="15"/>
      <c r="AU49" s="15" t="s">
        <v>32</v>
      </c>
      <c r="AV49" s="15"/>
      <c r="AW49" s="14"/>
      <c r="AX49" s="14"/>
      <c r="AY49" s="14"/>
      <c r="AZ49" s="14"/>
      <c r="BA49" s="16"/>
      <c r="BB49" s="1536" t="s">
        <v>118</v>
      </c>
      <c r="BC49" s="1522"/>
      <c r="BD49" s="125"/>
      <c r="BE49" s="125"/>
      <c r="BF49" s="125"/>
      <c r="BG49" s="125"/>
      <c r="BH49" s="1522" t="s">
        <v>42</v>
      </c>
      <c r="BI49" s="1522"/>
      <c r="BJ49" s="1522"/>
      <c r="BK49" s="1522"/>
      <c r="BL49" s="1522"/>
      <c r="BM49" s="1523"/>
      <c r="BN49" s="1183" t="s">
        <v>118</v>
      </c>
      <c r="BO49" s="1183"/>
      <c r="BP49" s="1183"/>
      <c r="BQ49" s="1183"/>
      <c r="BR49" s="22"/>
      <c r="BS49" s="22" t="s">
        <v>33</v>
      </c>
      <c r="BT49" s="22"/>
      <c r="BU49" s="22"/>
      <c r="BV49" s="22" t="s">
        <v>34</v>
      </c>
      <c r="BW49" s="22"/>
      <c r="BX49" s="22"/>
      <c r="BY49" s="22" t="s">
        <v>35</v>
      </c>
      <c r="BZ49" s="22"/>
      <c r="CA49" s="22"/>
      <c r="CB49" s="22" t="s">
        <v>32</v>
      </c>
      <c r="CC49" s="22"/>
      <c r="CD49" s="22"/>
      <c r="CE49" s="22" t="s">
        <v>33</v>
      </c>
      <c r="CF49" s="22"/>
      <c r="CG49" s="22"/>
      <c r="CH49" s="22" t="s">
        <v>34</v>
      </c>
      <c r="CI49" s="22"/>
      <c r="CJ49" s="22"/>
      <c r="CK49" s="22" t="s">
        <v>36</v>
      </c>
      <c r="CL49" s="22"/>
      <c r="CM49" s="22"/>
      <c r="CN49" s="22" t="s">
        <v>32</v>
      </c>
      <c r="CO49" s="22"/>
      <c r="CP49" s="22"/>
      <c r="CQ49" s="22" t="s">
        <v>33</v>
      </c>
      <c r="CR49" s="22"/>
      <c r="CS49" s="22"/>
      <c r="CT49" s="22" t="s">
        <v>34</v>
      </c>
      <c r="CU49" s="22"/>
      <c r="CV49" s="22"/>
      <c r="CW49" s="22" t="s">
        <v>27</v>
      </c>
      <c r="CX49" s="22"/>
      <c r="CY49" s="642"/>
      <c r="CZ49" s="642"/>
      <c r="DA49" s="642"/>
      <c r="DB49" s="642"/>
      <c r="DC49" s="16"/>
      <c r="DD49" s="1938"/>
      <c r="DE49" s="1939"/>
      <c r="DF49" s="1940"/>
      <c r="DG49" s="1940"/>
    </row>
    <row r="50" spans="4:111" ht="8.25" customHeight="1" thickBot="1">
      <c r="D50" s="2354"/>
      <c r="E50" s="1128"/>
      <c r="F50" s="2355"/>
      <c r="G50" s="1136"/>
      <c r="H50" s="1137"/>
      <c r="I50" s="1137"/>
      <c r="J50" s="1137"/>
      <c r="K50" s="1137"/>
      <c r="L50" s="1137"/>
      <c r="M50" s="1137"/>
      <c r="N50" s="1137"/>
      <c r="O50" s="1137"/>
      <c r="P50" s="1137"/>
      <c r="Q50" s="1138"/>
      <c r="R50" s="1182"/>
      <c r="S50" s="1183"/>
      <c r="T50" s="1183"/>
      <c r="U50" s="1183"/>
      <c r="V50" s="1186" t="str">
        <f>IFERROR(MID($V65,LEN($V65)-8,1),"")</f>
        <v/>
      </c>
      <c r="W50" s="1187"/>
      <c r="X50" s="1187"/>
      <c r="Y50" s="1178" t="str">
        <f>IFERROR(MID($V65,LEN($V65)-7,1),"")</f>
        <v/>
      </c>
      <c r="Z50" s="1178"/>
      <c r="AA50" s="1178"/>
      <c r="AB50" s="1178" t="str">
        <f>IFERROR(MID($V65,LEN($V65)-6,1),"")</f>
        <v/>
      </c>
      <c r="AC50" s="1178"/>
      <c r="AD50" s="1178"/>
      <c r="AE50" s="1178" t="str">
        <f>IFERROR(MID($V65,LEN($V65)-5,1),"")</f>
        <v/>
      </c>
      <c r="AF50" s="1178"/>
      <c r="AG50" s="1178"/>
      <c r="AH50" s="1178" t="str">
        <f>IFERROR(MID($V65,LEN($V65)-4,1),"")</f>
        <v>2</v>
      </c>
      <c r="AI50" s="1178"/>
      <c r="AJ50" s="1178"/>
      <c r="AK50" s="1178" t="str">
        <f>IFERROR(MID($V65,LEN($V65)-3,1),"")</f>
        <v>4</v>
      </c>
      <c r="AL50" s="1178"/>
      <c r="AM50" s="1178"/>
      <c r="AN50" s="1397" t="str">
        <f>IFERROR(MID($V65,LEN($V65)-2,1),"")</f>
        <v>1</v>
      </c>
      <c r="AO50" s="1363"/>
      <c r="AP50" s="1398"/>
      <c r="AQ50" s="1178" t="str">
        <f>IFERROR(MID($V65,LEN($V65)-1,1),"")</f>
        <v>7</v>
      </c>
      <c r="AR50" s="1178"/>
      <c r="AS50" s="1178"/>
      <c r="AT50" s="1178" t="str">
        <f>IFERROR(MID($V65,LEN($V65),1),"")</f>
        <v>2</v>
      </c>
      <c r="AU50" s="1178"/>
      <c r="AV50" s="1238"/>
      <c r="AW50" s="1623"/>
      <c r="AX50" s="1418"/>
      <c r="AY50" s="642"/>
      <c r="AZ50" s="642"/>
      <c r="BA50" s="19"/>
      <c r="BB50" s="1537"/>
      <c r="BC50" s="1524"/>
      <c r="BD50" s="125"/>
      <c r="BE50" s="125"/>
      <c r="BF50" s="125"/>
      <c r="BG50" s="125"/>
      <c r="BH50" s="1524"/>
      <c r="BI50" s="1524"/>
      <c r="BJ50" s="1524"/>
      <c r="BK50" s="1524"/>
      <c r="BL50" s="1524"/>
      <c r="BM50" s="1525"/>
      <c r="BN50" s="1183"/>
      <c r="BO50" s="1183"/>
      <c r="BP50" s="1183"/>
      <c r="BQ50" s="1183"/>
      <c r="BR50" s="1186" t="str">
        <f>IFERROR(MID($BR66,LEN($BR66)-10,1),"")</f>
        <v/>
      </c>
      <c r="BS50" s="1187"/>
      <c r="BT50" s="1187"/>
      <c r="BU50" s="1178" t="str">
        <f>IFERROR(MID($BR66,LEN($BR66)-9,1),"")</f>
        <v/>
      </c>
      <c r="BV50" s="1178"/>
      <c r="BW50" s="1178"/>
      <c r="BX50" s="1423" t="str">
        <f>IFERROR(MID($BR66,LEN($BR66)-8,1),"")</f>
        <v/>
      </c>
      <c r="BY50" s="1178"/>
      <c r="BZ50" s="1178"/>
      <c r="CA50" s="1178" t="str">
        <f>IFERROR(MID($BR66,LEN($BR66)-7,1),"")</f>
        <v/>
      </c>
      <c r="CB50" s="1178"/>
      <c r="CC50" s="1178"/>
      <c r="CD50" s="1178" t="str">
        <f>IFERROR(MID($BR66,LEN($BR66)-6,1),"")</f>
        <v/>
      </c>
      <c r="CE50" s="1178"/>
      <c r="CF50" s="1178"/>
      <c r="CG50" s="1178" t="str">
        <f>IFERROR(MID($BR66,LEN($BR66)-5,1),"")</f>
        <v/>
      </c>
      <c r="CH50" s="1178"/>
      <c r="CI50" s="1178"/>
      <c r="CJ50" s="1178" t="str">
        <f>IFERROR(MID($BR66,LEN($BR66)-4,1),"")</f>
        <v>7</v>
      </c>
      <c r="CK50" s="1178"/>
      <c r="CL50" s="1178"/>
      <c r="CM50" s="1178" t="str">
        <f>IFERROR(MID($BR66,LEN($BR66)-3,1),"")</f>
        <v>2</v>
      </c>
      <c r="CN50" s="1178"/>
      <c r="CO50" s="1178"/>
      <c r="CP50" s="1178" t="str">
        <f>IFERROR(MID($BR66,LEN($BR66)-2,1),"")</f>
        <v>5</v>
      </c>
      <c r="CQ50" s="1178"/>
      <c r="CR50" s="1178"/>
      <c r="CS50" s="1178" t="str">
        <f>IFERROR(MID($BR66,LEN($BR66)-1,1),"")</f>
        <v>1</v>
      </c>
      <c r="CT50" s="1178"/>
      <c r="CU50" s="1178"/>
      <c r="CV50" s="1178" t="str">
        <f>IFERROR(MID($BR66,LEN($BR66),1),"")</f>
        <v>6</v>
      </c>
      <c r="CW50" s="1178"/>
      <c r="CX50" s="1238"/>
      <c r="CY50" s="1417"/>
      <c r="CZ50" s="1418"/>
      <c r="DA50" s="642"/>
      <c r="DB50" s="642"/>
      <c r="DC50" s="19"/>
      <c r="DD50" s="1938"/>
      <c r="DE50" s="1939"/>
      <c r="DF50" s="1940"/>
      <c r="DG50" s="1940"/>
    </row>
    <row r="51" spans="4:111" ht="8.25" customHeight="1">
      <c r="D51" s="2354"/>
      <c r="E51" s="1128"/>
      <c r="F51" s="2355"/>
      <c r="G51" s="1136"/>
      <c r="H51" s="1137"/>
      <c r="I51" s="1137"/>
      <c r="J51" s="1137"/>
      <c r="K51" s="1137"/>
      <c r="L51" s="1137"/>
      <c r="M51" s="1137"/>
      <c r="N51" s="1137"/>
      <c r="O51" s="1137"/>
      <c r="P51" s="1137"/>
      <c r="Q51" s="1138"/>
      <c r="R51" s="1182"/>
      <c r="S51" s="1183"/>
      <c r="T51" s="1183"/>
      <c r="U51" s="1183"/>
      <c r="V51" s="1186"/>
      <c r="W51" s="1187"/>
      <c r="X51" s="1187"/>
      <c r="Y51" s="1178"/>
      <c r="Z51" s="1178"/>
      <c r="AA51" s="1178"/>
      <c r="AB51" s="1178"/>
      <c r="AC51" s="1178"/>
      <c r="AD51" s="1178"/>
      <c r="AE51" s="1178"/>
      <c r="AF51" s="1178"/>
      <c r="AG51" s="1178"/>
      <c r="AH51" s="1178"/>
      <c r="AI51" s="1178"/>
      <c r="AJ51" s="1178"/>
      <c r="AK51" s="1178"/>
      <c r="AL51" s="1178"/>
      <c r="AM51" s="1178"/>
      <c r="AN51" s="1399"/>
      <c r="AO51" s="1366"/>
      <c r="AP51" s="1400"/>
      <c r="AQ51" s="1178"/>
      <c r="AR51" s="1178"/>
      <c r="AS51" s="1178"/>
      <c r="AT51" s="1178"/>
      <c r="AU51" s="1178"/>
      <c r="AV51" s="1238"/>
      <c r="AW51" s="1418"/>
      <c r="AX51" s="1418"/>
      <c r="AY51" s="642"/>
      <c r="AZ51" s="642"/>
      <c r="BA51" s="642"/>
      <c r="BB51" s="1687">
        <v>3</v>
      </c>
      <c r="BC51" s="1688"/>
      <c r="BD51" s="1688"/>
      <c r="BE51" s="1688"/>
      <c r="BF51" s="1688"/>
      <c r="BG51" s="1688"/>
      <c r="BH51" s="1688"/>
      <c r="BI51" s="1688"/>
      <c r="BJ51" s="1688"/>
      <c r="BK51" s="1688"/>
      <c r="BL51" s="1688"/>
      <c r="BM51" s="1689"/>
      <c r="BN51" s="1183"/>
      <c r="BO51" s="1183"/>
      <c r="BP51" s="1183"/>
      <c r="BQ51" s="1183"/>
      <c r="BR51" s="1186"/>
      <c r="BS51" s="1187"/>
      <c r="BT51" s="1187"/>
      <c r="BU51" s="1178"/>
      <c r="BV51" s="1178"/>
      <c r="BW51" s="1178"/>
      <c r="BX51" s="1423"/>
      <c r="BY51" s="1178"/>
      <c r="BZ51" s="1178"/>
      <c r="CA51" s="1178"/>
      <c r="CB51" s="1178"/>
      <c r="CC51" s="1178"/>
      <c r="CD51" s="1178"/>
      <c r="CE51" s="1178"/>
      <c r="CF51" s="1178"/>
      <c r="CG51" s="1178"/>
      <c r="CH51" s="1178"/>
      <c r="CI51" s="1178"/>
      <c r="CJ51" s="1178"/>
      <c r="CK51" s="1178"/>
      <c r="CL51" s="1178"/>
      <c r="CM51" s="1178"/>
      <c r="CN51" s="1178"/>
      <c r="CO51" s="1178"/>
      <c r="CP51" s="1178"/>
      <c r="CQ51" s="1178"/>
      <c r="CR51" s="1178"/>
      <c r="CS51" s="1178"/>
      <c r="CT51" s="1178"/>
      <c r="CU51" s="1178"/>
      <c r="CV51" s="1178"/>
      <c r="CW51" s="1178"/>
      <c r="CX51" s="1238"/>
      <c r="CY51" s="1419"/>
      <c r="CZ51" s="1418"/>
      <c r="DA51" s="642"/>
      <c r="DB51" s="642"/>
      <c r="DC51" s="19"/>
      <c r="DD51" s="1938"/>
      <c r="DE51" s="1939"/>
      <c r="DF51" s="1940"/>
      <c r="DG51" s="1940"/>
    </row>
    <row r="52" spans="4:111" ht="8.25" customHeight="1">
      <c r="D52" s="2354"/>
      <c r="E52" s="1128"/>
      <c r="F52" s="2355"/>
      <c r="G52" s="1136"/>
      <c r="H52" s="1137"/>
      <c r="I52" s="1137"/>
      <c r="J52" s="1137"/>
      <c r="K52" s="1137"/>
      <c r="L52" s="1137"/>
      <c r="M52" s="1137"/>
      <c r="N52" s="1137"/>
      <c r="O52" s="1137"/>
      <c r="P52" s="1137"/>
      <c r="Q52" s="1138"/>
      <c r="R52" s="1182"/>
      <c r="S52" s="1183"/>
      <c r="T52" s="1183"/>
      <c r="U52" s="1183"/>
      <c r="V52" s="1186"/>
      <c r="W52" s="1187"/>
      <c r="X52" s="1187"/>
      <c r="Y52" s="1178"/>
      <c r="Z52" s="1178"/>
      <c r="AA52" s="1178"/>
      <c r="AB52" s="1178"/>
      <c r="AC52" s="1178"/>
      <c r="AD52" s="1178"/>
      <c r="AE52" s="1178"/>
      <c r="AF52" s="1178"/>
      <c r="AG52" s="1178"/>
      <c r="AH52" s="1178"/>
      <c r="AI52" s="1178"/>
      <c r="AJ52" s="1178"/>
      <c r="AK52" s="1178"/>
      <c r="AL52" s="1178"/>
      <c r="AM52" s="1178"/>
      <c r="AN52" s="1401"/>
      <c r="AO52" s="1275"/>
      <c r="AP52" s="1276"/>
      <c r="AQ52" s="1178"/>
      <c r="AR52" s="1178"/>
      <c r="AS52" s="1178"/>
      <c r="AT52" s="1178"/>
      <c r="AU52" s="1178"/>
      <c r="AV52" s="1238"/>
      <c r="AW52" s="1418"/>
      <c r="AX52" s="1418"/>
      <c r="AY52" s="1526" t="s">
        <v>23</v>
      </c>
      <c r="AZ52" s="1526"/>
      <c r="BA52" s="1526"/>
      <c r="BB52" s="1690"/>
      <c r="BC52" s="1691"/>
      <c r="BD52" s="1691"/>
      <c r="BE52" s="1691"/>
      <c r="BF52" s="1691"/>
      <c r="BG52" s="1691"/>
      <c r="BH52" s="1691"/>
      <c r="BI52" s="1691"/>
      <c r="BJ52" s="1691"/>
      <c r="BK52" s="1691"/>
      <c r="BL52" s="1691"/>
      <c r="BM52" s="1692"/>
      <c r="BN52" s="1183"/>
      <c r="BO52" s="1183"/>
      <c r="BP52" s="1183"/>
      <c r="BQ52" s="1183"/>
      <c r="BR52" s="1186"/>
      <c r="BS52" s="1187"/>
      <c r="BT52" s="1187"/>
      <c r="BU52" s="1178"/>
      <c r="BV52" s="1178"/>
      <c r="BW52" s="1178"/>
      <c r="BX52" s="1423"/>
      <c r="BY52" s="1178"/>
      <c r="BZ52" s="1178"/>
      <c r="CA52" s="1178"/>
      <c r="CB52" s="1178"/>
      <c r="CC52" s="1178"/>
      <c r="CD52" s="1178"/>
      <c r="CE52" s="1178"/>
      <c r="CF52" s="1178"/>
      <c r="CG52" s="1178"/>
      <c r="CH52" s="1178"/>
      <c r="CI52" s="1178"/>
      <c r="CJ52" s="1178"/>
      <c r="CK52" s="1178"/>
      <c r="CL52" s="1178"/>
      <c r="CM52" s="1178"/>
      <c r="CN52" s="1178"/>
      <c r="CO52" s="1178"/>
      <c r="CP52" s="1178"/>
      <c r="CQ52" s="1178"/>
      <c r="CR52" s="1178"/>
      <c r="CS52" s="1178"/>
      <c r="CT52" s="1178"/>
      <c r="CU52" s="1178"/>
      <c r="CV52" s="1178"/>
      <c r="CW52" s="1178"/>
      <c r="CX52" s="1238"/>
      <c r="CY52" s="1419"/>
      <c r="CZ52" s="1418"/>
      <c r="DA52" s="1418" t="s">
        <v>27</v>
      </c>
      <c r="DB52" s="1418"/>
      <c r="DC52" s="19"/>
      <c r="DD52" s="1938"/>
      <c r="DE52" s="1939"/>
      <c r="DF52" s="1940"/>
      <c r="DG52" s="1940"/>
    </row>
    <row r="53" spans="4:111" ht="8.25" customHeight="1" thickBot="1">
      <c r="D53" s="2354"/>
      <c r="E53" s="1128"/>
      <c r="F53" s="2355"/>
      <c r="G53" s="1139"/>
      <c r="H53" s="1140"/>
      <c r="I53" s="1140"/>
      <c r="J53" s="1140"/>
      <c r="K53" s="1140"/>
      <c r="L53" s="1140"/>
      <c r="M53" s="1140"/>
      <c r="N53" s="1140"/>
      <c r="O53" s="1140"/>
      <c r="P53" s="1140"/>
      <c r="Q53" s="1141"/>
      <c r="R53" s="1184"/>
      <c r="S53" s="1185"/>
      <c r="T53" s="1185"/>
      <c r="U53" s="1185"/>
      <c r="V53" s="643"/>
      <c r="W53" s="643"/>
      <c r="X53" s="643"/>
      <c r="Y53" s="643"/>
      <c r="Z53" s="643"/>
      <c r="AA53" s="643"/>
      <c r="AB53" s="643"/>
      <c r="AC53" s="643"/>
      <c r="AD53" s="1228" t="s">
        <v>117</v>
      </c>
      <c r="AE53" s="1228"/>
      <c r="AF53" s="643"/>
      <c r="AG53" s="643"/>
      <c r="AH53" s="643"/>
      <c r="AI53" s="643"/>
      <c r="AJ53" s="643"/>
      <c r="AK53" s="643"/>
      <c r="AL53" s="643"/>
      <c r="AM53" s="1228" t="s">
        <v>117</v>
      </c>
      <c r="AN53" s="1228"/>
      <c r="AO53" s="643"/>
      <c r="AP53" s="643"/>
      <c r="AQ53" s="643"/>
      <c r="AR53" s="643"/>
      <c r="AS53" s="643"/>
      <c r="AT53" s="643"/>
      <c r="AU53" s="643"/>
      <c r="AV53" s="643"/>
      <c r="AW53" s="643"/>
      <c r="AX53" s="643"/>
      <c r="AY53" s="1686"/>
      <c r="AZ53" s="1686"/>
      <c r="BA53" s="1686"/>
      <c r="BB53" s="1693"/>
      <c r="BC53" s="1694"/>
      <c r="BD53" s="1694"/>
      <c r="BE53" s="1694"/>
      <c r="BF53" s="1694"/>
      <c r="BG53" s="1694"/>
      <c r="BH53" s="1694"/>
      <c r="BI53" s="1694"/>
      <c r="BJ53" s="1694"/>
      <c r="BK53" s="1694"/>
      <c r="BL53" s="1694"/>
      <c r="BM53" s="1695"/>
      <c r="BN53" s="1185"/>
      <c r="BO53" s="1185"/>
      <c r="BP53" s="1185"/>
      <c r="BQ53" s="1185"/>
      <c r="BR53" s="650"/>
      <c r="BS53" s="650"/>
      <c r="BT53" s="650"/>
      <c r="BU53" s="650"/>
      <c r="BV53" s="650"/>
      <c r="BW53" s="1228" t="s">
        <v>117</v>
      </c>
      <c r="BX53" s="1228"/>
      <c r="BY53" s="643"/>
      <c r="BZ53" s="643"/>
      <c r="CA53" s="643"/>
      <c r="CB53" s="643"/>
      <c r="CC53" s="643"/>
      <c r="CD53" s="643"/>
      <c r="CE53" s="643"/>
      <c r="CF53" s="1228" t="s">
        <v>117</v>
      </c>
      <c r="CG53" s="1228"/>
      <c r="CH53" s="643"/>
      <c r="CI53" s="643"/>
      <c r="CJ53" s="643"/>
      <c r="CK53" s="643"/>
      <c r="CL53" s="643"/>
      <c r="CM53" s="643"/>
      <c r="CN53" s="643"/>
      <c r="CO53" s="1228" t="s">
        <v>117</v>
      </c>
      <c r="CP53" s="1228"/>
      <c r="CQ53" s="643"/>
      <c r="CR53" s="643"/>
      <c r="CS53" s="643"/>
      <c r="CT53" s="643"/>
      <c r="CU53" s="643"/>
      <c r="CV53" s="643"/>
      <c r="CW53" s="643"/>
      <c r="CX53" s="643"/>
      <c r="CY53" s="643"/>
      <c r="CZ53" s="643"/>
      <c r="DA53" s="1543"/>
      <c r="DB53" s="1543"/>
      <c r="DC53" s="649"/>
      <c r="DD53" s="1938"/>
      <c r="DE53" s="1939"/>
      <c r="DF53" s="1940"/>
      <c r="DG53" s="1940"/>
    </row>
    <row r="54" spans="4:111" ht="8.25" customHeight="1">
      <c r="D54" s="2354"/>
      <c r="E54" s="1128"/>
      <c r="F54" s="2355"/>
      <c r="G54" s="1133" t="s">
        <v>715</v>
      </c>
      <c r="H54" s="1134"/>
      <c r="I54" s="1134"/>
      <c r="J54" s="1134"/>
      <c r="K54" s="1134"/>
      <c r="L54" s="1134"/>
      <c r="M54" s="1134"/>
      <c r="N54" s="1134"/>
      <c r="O54" s="1134"/>
      <c r="P54" s="1134"/>
      <c r="Q54" s="1135"/>
      <c r="R54" s="1188" t="s">
        <v>121</v>
      </c>
      <c r="S54" s="1189"/>
      <c r="T54" s="1189"/>
      <c r="U54" s="1189"/>
      <c r="V54" s="15"/>
      <c r="W54" s="15" t="s">
        <v>32</v>
      </c>
      <c r="X54" s="15"/>
      <c r="Y54" s="15"/>
      <c r="Z54" s="15" t="s">
        <v>33</v>
      </c>
      <c r="AA54" s="15"/>
      <c r="AB54" s="15"/>
      <c r="AC54" s="15" t="s">
        <v>34</v>
      </c>
      <c r="AD54" s="15"/>
      <c r="AE54" s="15"/>
      <c r="AF54" s="15" t="s">
        <v>35</v>
      </c>
      <c r="AG54" s="15"/>
      <c r="AH54" s="15"/>
      <c r="AI54" s="15" t="s">
        <v>32</v>
      </c>
      <c r="AJ54" s="15"/>
      <c r="AK54" s="15"/>
      <c r="AL54" s="15" t="s">
        <v>33</v>
      </c>
      <c r="AM54" s="15"/>
      <c r="AN54" s="15"/>
      <c r="AO54" s="15" t="s">
        <v>34</v>
      </c>
      <c r="AP54" s="15"/>
      <c r="AQ54" s="15"/>
      <c r="AR54" s="15" t="s">
        <v>36</v>
      </c>
      <c r="AS54" s="15"/>
      <c r="AT54" s="15"/>
      <c r="AU54" s="15" t="s">
        <v>32</v>
      </c>
      <c r="AV54" s="15"/>
      <c r="AW54" s="14"/>
      <c r="AX54" s="14"/>
      <c r="AY54" s="14"/>
      <c r="AZ54" s="14"/>
      <c r="BA54" s="16"/>
      <c r="BB54" s="1536" t="s">
        <v>121</v>
      </c>
      <c r="BC54" s="1522"/>
      <c r="BD54" s="125"/>
      <c r="BE54" s="125"/>
      <c r="BF54" s="125"/>
      <c r="BG54" s="125"/>
      <c r="BH54" s="1522" t="s">
        <v>42</v>
      </c>
      <c r="BI54" s="1522"/>
      <c r="BJ54" s="1522"/>
      <c r="BK54" s="1522"/>
      <c r="BL54" s="1522"/>
      <c r="BM54" s="1523"/>
      <c r="BN54" s="1568" t="s">
        <v>121</v>
      </c>
      <c r="BO54" s="1189"/>
      <c r="BP54" s="1189"/>
      <c r="BQ54" s="1189"/>
      <c r="BR54" s="22"/>
      <c r="BS54" s="22" t="s">
        <v>33</v>
      </c>
      <c r="BT54" s="22"/>
      <c r="BU54" s="22"/>
      <c r="BV54" s="22" t="s">
        <v>34</v>
      </c>
      <c r="BW54" s="22"/>
      <c r="BX54" s="22"/>
      <c r="BY54" s="22" t="s">
        <v>35</v>
      </c>
      <c r="BZ54" s="22"/>
      <c r="CA54" s="22"/>
      <c r="CB54" s="22" t="s">
        <v>32</v>
      </c>
      <c r="CC54" s="22"/>
      <c r="CD54" s="22"/>
      <c r="CE54" s="22" t="s">
        <v>33</v>
      </c>
      <c r="CF54" s="22"/>
      <c r="CG54" s="22"/>
      <c r="CH54" s="22" t="s">
        <v>34</v>
      </c>
      <c r="CI54" s="22"/>
      <c r="CJ54" s="22"/>
      <c r="CK54" s="22" t="s">
        <v>36</v>
      </c>
      <c r="CL54" s="22"/>
      <c r="CM54" s="22"/>
      <c r="CN54" s="22" t="s">
        <v>32</v>
      </c>
      <c r="CO54" s="22"/>
      <c r="CP54" s="22"/>
      <c r="CQ54" s="22" t="s">
        <v>33</v>
      </c>
      <c r="CR54" s="22"/>
      <c r="CS54" s="22"/>
      <c r="CT54" s="22" t="s">
        <v>34</v>
      </c>
      <c r="CU54" s="22"/>
      <c r="CV54" s="22"/>
      <c r="CW54" s="22" t="s">
        <v>27</v>
      </c>
      <c r="CX54" s="22"/>
      <c r="CY54" s="14"/>
      <c r="CZ54" s="14"/>
      <c r="DA54" s="14"/>
      <c r="DB54" s="14"/>
      <c r="DC54" s="16"/>
      <c r="DF54" s="1940"/>
      <c r="DG54" s="1940"/>
    </row>
    <row r="55" spans="4:111" ht="8.25" customHeight="1" thickBot="1">
      <c r="D55" s="2354"/>
      <c r="E55" s="1128"/>
      <c r="F55" s="2355"/>
      <c r="G55" s="1136"/>
      <c r="H55" s="1137"/>
      <c r="I55" s="1137"/>
      <c r="J55" s="1137"/>
      <c r="K55" s="1137"/>
      <c r="L55" s="1137"/>
      <c r="M55" s="1137"/>
      <c r="N55" s="1137"/>
      <c r="O55" s="1137"/>
      <c r="P55" s="1137"/>
      <c r="Q55" s="1138"/>
      <c r="R55" s="1190"/>
      <c r="S55" s="1191"/>
      <c r="T55" s="1191"/>
      <c r="U55" s="1191"/>
      <c r="V55" s="1186" t="str">
        <f>IFERROR(MID($V67,LEN($V67)-8,1),"")</f>
        <v/>
      </c>
      <c r="W55" s="1187"/>
      <c r="X55" s="1187"/>
      <c r="Y55" s="1178" t="str">
        <f>IFERROR(MID($V67,LEN($V67)-7,1),"")</f>
        <v/>
      </c>
      <c r="Z55" s="1178"/>
      <c r="AA55" s="1178"/>
      <c r="AB55" s="1178" t="str">
        <f>IFERROR(MID($V67,LEN($V67)-6,1),"")</f>
        <v/>
      </c>
      <c r="AC55" s="1178"/>
      <c r="AD55" s="1178"/>
      <c r="AE55" s="1178" t="str">
        <f>IFERROR(MID($V67,LEN($V67)-5,1),"")</f>
        <v/>
      </c>
      <c r="AF55" s="1178"/>
      <c r="AG55" s="1178"/>
      <c r="AH55" s="1178" t="str">
        <f>IFERROR(MID($V67,LEN($V67)-4,1),"")</f>
        <v>1</v>
      </c>
      <c r="AI55" s="1178"/>
      <c r="AJ55" s="1178"/>
      <c r="AK55" s="1178" t="str">
        <f>IFERROR(MID($V67,LEN($V67)-3,1),"")</f>
        <v>9</v>
      </c>
      <c r="AL55" s="1178"/>
      <c r="AM55" s="1178"/>
      <c r="AN55" s="1178" t="str">
        <f>IFERROR(MID($V67,LEN($V67)-2,1),"")</f>
        <v>8</v>
      </c>
      <c r="AO55" s="1178"/>
      <c r="AP55" s="1178"/>
      <c r="AQ55" s="1178" t="str">
        <f>IFERROR(MID($V67,LEN($V67)-1,1),"")</f>
        <v>3</v>
      </c>
      <c r="AR55" s="1178"/>
      <c r="AS55" s="1178"/>
      <c r="AT55" s="1178" t="str">
        <f>IFERROR(MID($V67,LEN($V67),1),"")</f>
        <v>3</v>
      </c>
      <c r="AU55" s="1178"/>
      <c r="AV55" s="1238"/>
      <c r="AW55" s="1417"/>
      <c r="AX55" s="1418"/>
      <c r="AY55" s="642"/>
      <c r="AZ55" s="642"/>
      <c r="BA55" s="19"/>
      <c r="BB55" s="1537"/>
      <c r="BC55" s="1524"/>
      <c r="BD55" s="125"/>
      <c r="BE55" s="125"/>
      <c r="BF55" s="125"/>
      <c r="BG55" s="125"/>
      <c r="BH55" s="1524"/>
      <c r="BI55" s="1524"/>
      <c r="BJ55" s="1524"/>
      <c r="BK55" s="1524"/>
      <c r="BL55" s="1524"/>
      <c r="BM55" s="1525"/>
      <c r="BN55" s="1569"/>
      <c r="BO55" s="1191"/>
      <c r="BP55" s="1191"/>
      <c r="BQ55" s="1191"/>
      <c r="BR55" s="1186" t="str">
        <f>IFERROR(MID($BR67,LEN($BR67)-10,1),"")</f>
        <v/>
      </c>
      <c r="BS55" s="1187"/>
      <c r="BT55" s="1187"/>
      <c r="BU55" s="1178" t="str">
        <f>IFERROR(MID($BR67,LEN($BR67)-9,1),"")</f>
        <v/>
      </c>
      <c r="BV55" s="1178"/>
      <c r="BW55" s="1178"/>
      <c r="BX55" s="1423" t="str">
        <f>IFERROR(MID($BR67,LEN($BR67)-8,1),"")</f>
        <v/>
      </c>
      <c r="BY55" s="1178"/>
      <c r="BZ55" s="1178"/>
      <c r="CA55" s="1178" t="str">
        <f>IFERROR(MID($BR67,LEN($BR67)-7,1),"")</f>
        <v/>
      </c>
      <c r="CB55" s="1178"/>
      <c r="CC55" s="1178"/>
      <c r="CD55" s="1178" t="str">
        <f>IFERROR(MID($BR67,LEN($BR67)-6,1),"")</f>
        <v/>
      </c>
      <c r="CE55" s="1178"/>
      <c r="CF55" s="1178"/>
      <c r="CG55" s="1178" t="str">
        <f>IFERROR(MID($BR67,LEN($BR67)-5,1),"")</f>
        <v>3</v>
      </c>
      <c r="CH55" s="1178"/>
      <c r="CI55" s="1178"/>
      <c r="CJ55" s="1178" t="str">
        <f>IFERROR(MID($BR67,LEN($BR67)-4,1),"")</f>
        <v>0</v>
      </c>
      <c r="CK55" s="1178"/>
      <c r="CL55" s="1178"/>
      <c r="CM55" s="1178" t="str">
        <f>IFERROR(MID($BR67,LEN($BR67)-3,1),"")</f>
        <v>7</v>
      </c>
      <c r="CN55" s="1178"/>
      <c r="CO55" s="1178"/>
      <c r="CP55" s="1178" t="str">
        <f>IFERROR(MID($BR67,LEN($BR67)-2,1),"")</f>
        <v>4</v>
      </c>
      <c r="CQ55" s="1178"/>
      <c r="CR55" s="1178"/>
      <c r="CS55" s="1178" t="str">
        <f>IFERROR(MID($BR67,LEN($BR67)-1,1),"")</f>
        <v>1</v>
      </c>
      <c r="CT55" s="1178"/>
      <c r="CU55" s="1178"/>
      <c r="CV55" s="1178" t="str">
        <f>IFERROR(MID($BR67,LEN($BR67),1),"")</f>
        <v>1</v>
      </c>
      <c r="CW55" s="1178"/>
      <c r="CX55" s="1238"/>
      <c r="CY55" s="1417"/>
      <c r="CZ55" s="1418"/>
      <c r="DA55" s="642"/>
      <c r="DB55" s="642"/>
      <c r="DC55" s="19"/>
      <c r="DF55" s="1940"/>
      <c r="DG55" s="1940"/>
    </row>
    <row r="56" spans="4:111" ht="8.25" customHeight="1">
      <c r="D56" s="2354"/>
      <c r="E56" s="1128"/>
      <c r="F56" s="2355"/>
      <c r="G56" s="1136"/>
      <c r="H56" s="1137"/>
      <c r="I56" s="1137"/>
      <c r="J56" s="1137"/>
      <c r="K56" s="1137"/>
      <c r="L56" s="1137"/>
      <c r="M56" s="1137"/>
      <c r="N56" s="1137"/>
      <c r="O56" s="1137"/>
      <c r="P56" s="1137"/>
      <c r="Q56" s="1138"/>
      <c r="R56" s="1190"/>
      <c r="S56" s="1191"/>
      <c r="T56" s="1191"/>
      <c r="U56" s="1191"/>
      <c r="V56" s="1186"/>
      <c r="W56" s="1187"/>
      <c r="X56" s="1187"/>
      <c r="Y56" s="1178"/>
      <c r="Z56" s="1178"/>
      <c r="AA56" s="1178"/>
      <c r="AB56" s="1178"/>
      <c r="AC56" s="1178"/>
      <c r="AD56" s="1178"/>
      <c r="AE56" s="1178"/>
      <c r="AF56" s="1178"/>
      <c r="AG56" s="1178"/>
      <c r="AH56" s="1178"/>
      <c r="AI56" s="1178"/>
      <c r="AJ56" s="1178"/>
      <c r="AK56" s="1178"/>
      <c r="AL56" s="1178"/>
      <c r="AM56" s="1178"/>
      <c r="AN56" s="1178"/>
      <c r="AO56" s="1178"/>
      <c r="AP56" s="1178"/>
      <c r="AQ56" s="1178"/>
      <c r="AR56" s="1178"/>
      <c r="AS56" s="1178"/>
      <c r="AT56" s="1178"/>
      <c r="AU56" s="1178"/>
      <c r="AV56" s="1238"/>
      <c r="AW56" s="1419"/>
      <c r="AX56" s="1418"/>
      <c r="AY56" s="642"/>
      <c r="AZ56" s="642"/>
      <c r="BA56" s="642"/>
      <c r="BB56" s="1527">
        <v>15.5</v>
      </c>
      <c r="BC56" s="1528"/>
      <c r="BD56" s="1528"/>
      <c r="BE56" s="1528"/>
      <c r="BF56" s="1528"/>
      <c r="BG56" s="1528"/>
      <c r="BH56" s="1528"/>
      <c r="BI56" s="1528"/>
      <c r="BJ56" s="1528"/>
      <c r="BK56" s="1528"/>
      <c r="BL56" s="1528"/>
      <c r="BM56" s="1529"/>
      <c r="BN56" s="1191"/>
      <c r="BO56" s="1191"/>
      <c r="BP56" s="1191"/>
      <c r="BQ56" s="1191"/>
      <c r="BR56" s="1186"/>
      <c r="BS56" s="1187"/>
      <c r="BT56" s="1187"/>
      <c r="BU56" s="1178"/>
      <c r="BV56" s="1178"/>
      <c r="BW56" s="1178"/>
      <c r="BX56" s="1423"/>
      <c r="BY56" s="1178"/>
      <c r="BZ56" s="1178"/>
      <c r="CA56" s="1178"/>
      <c r="CB56" s="1178"/>
      <c r="CC56" s="1178"/>
      <c r="CD56" s="1178"/>
      <c r="CE56" s="1178"/>
      <c r="CF56" s="1178"/>
      <c r="CG56" s="1178"/>
      <c r="CH56" s="1178"/>
      <c r="CI56" s="1178"/>
      <c r="CJ56" s="1178"/>
      <c r="CK56" s="1178"/>
      <c r="CL56" s="1178"/>
      <c r="CM56" s="1178"/>
      <c r="CN56" s="1178"/>
      <c r="CO56" s="1178"/>
      <c r="CP56" s="1178"/>
      <c r="CQ56" s="1178"/>
      <c r="CR56" s="1178"/>
      <c r="CS56" s="1178"/>
      <c r="CT56" s="1178"/>
      <c r="CU56" s="1178"/>
      <c r="CV56" s="1178"/>
      <c r="CW56" s="1178"/>
      <c r="CX56" s="1238"/>
      <c r="CY56" s="1419"/>
      <c r="CZ56" s="1418"/>
      <c r="DA56" s="642"/>
      <c r="DB56" s="642"/>
      <c r="DC56" s="19"/>
      <c r="DF56" s="1940"/>
      <c r="DG56" s="1940"/>
    </row>
    <row r="57" spans="4:111" ht="8.25" customHeight="1">
      <c r="D57" s="2354"/>
      <c r="E57" s="1128"/>
      <c r="F57" s="2355"/>
      <c r="G57" s="1136"/>
      <c r="H57" s="1137"/>
      <c r="I57" s="1137"/>
      <c r="J57" s="1137"/>
      <c r="K57" s="1137"/>
      <c r="L57" s="1137"/>
      <c r="M57" s="1137"/>
      <c r="N57" s="1137"/>
      <c r="O57" s="1137"/>
      <c r="P57" s="1137"/>
      <c r="Q57" s="1138"/>
      <c r="R57" s="1190"/>
      <c r="S57" s="1191"/>
      <c r="T57" s="1191"/>
      <c r="U57" s="1191"/>
      <c r="V57" s="1186"/>
      <c r="W57" s="1187"/>
      <c r="X57" s="1187"/>
      <c r="Y57" s="1178"/>
      <c r="Z57" s="1178"/>
      <c r="AA57" s="1178"/>
      <c r="AB57" s="1178"/>
      <c r="AC57" s="1178"/>
      <c r="AD57" s="1178"/>
      <c r="AE57" s="1178"/>
      <c r="AF57" s="1178"/>
      <c r="AG57" s="1178"/>
      <c r="AH57" s="1178"/>
      <c r="AI57" s="1178"/>
      <c r="AJ57" s="1178"/>
      <c r="AK57" s="1178"/>
      <c r="AL57" s="1178"/>
      <c r="AM57" s="1178"/>
      <c r="AN57" s="1178"/>
      <c r="AO57" s="1178"/>
      <c r="AP57" s="1178"/>
      <c r="AQ57" s="1178"/>
      <c r="AR57" s="1178"/>
      <c r="AS57" s="1178"/>
      <c r="AT57" s="1178"/>
      <c r="AU57" s="1178"/>
      <c r="AV57" s="1238"/>
      <c r="AW57" s="1419"/>
      <c r="AX57" s="1418"/>
      <c r="AY57" s="1526" t="s">
        <v>23</v>
      </c>
      <c r="AZ57" s="1526"/>
      <c r="BA57" s="1526"/>
      <c r="BB57" s="1530"/>
      <c r="BC57" s="1531"/>
      <c r="BD57" s="1531"/>
      <c r="BE57" s="1531"/>
      <c r="BF57" s="1531"/>
      <c r="BG57" s="1531"/>
      <c r="BH57" s="1531"/>
      <c r="BI57" s="1531"/>
      <c r="BJ57" s="1531"/>
      <c r="BK57" s="1531"/>
      <c r="BL57" s="1531"/>
      <c r="BM57" s="1532"/>
      <c r="BN57" s="1191"/>
      <c r="BO57" s="1191"/>
      <c r="BP57" s="1191"/>
      <c r="BQ57" s="1191"/>
      <c r="BR57" s="1186"/>
      <c r="BS57" s="1187"/>
      <c r="BT57" s="1187"/>
      <c r="BU57" s="1178"/>
      <c r="BV57" s="1178"/>
      <c r="BW57" s="1178"/>
      <c r="BX57" s="1423"/>
      <c r="BY57" s="1178"/>
      <c r="BZ57" s="1178"/>
      <c r="CA57" s="1178"/>
      <c r="CB57" s="1178"/>
      <c r="CC57" s="1178"/>
      <c r="CD57" s="1178"/>
      <c r="CE57" s="1178"/>
      <c r="CF57" s="1178"/>
      <c r="CG57" s="1178"/>
      <c r="CH57" s="1178"/>
      <c r="CI57" s="1178"/>
      <c r="CJ57" s="1178"/>
      <c r="CK57" s="1178"/>
      <c r="CL57" s="1178"/>
      <c r="CM57" s="1178"/>
      <c r="CN57" s="1178"/>
      <c r="CO57" s="1178"/>
      <c r="CP57" s="1178"/>
      <c r="CQ57" s="1178"/>
      <c r="CR57" s="1178"/>
      <c r="CS57" s="1178"/>
      <c r="CT57" s="1178"/>
      <c r="CU57" s="1178"/>
      <c r="CV57" s="1178"/>
      <c r="CW57" s="1178"/>
      <c r="CX57" s="1238"/>
      <c r="CY57" s="1419"/>
      <c r="CZ57" s="1418"/>
      <c r="DA57" s="1418" t="s">
        <v>27</v>
      </c>
      <c r="DB57" s="1418"/>
      <c r="DC57" s="19"/>
      <c r="DF57" s="1940"/>
      <c r="DG57" s="1940"/>
    </row>
    <row r="58" spans="4:111" ht="8.25" customHeight="1" thickBot="1">
      <c r="D58" s="1130"/>
      <c r="E58" s="1131"/>
      <c r="F58" s="1132"/>
      <c r="G58" s="1139"/>
      <c r="H58" s="1140"/>
      <c r="I58" s="1140"/>
      <c r="J58" s="1140"/>
      <c r="K58" s="1140"/>
      <c r="L58" s="1140"/>
      <c r="M58" s="1140"/>
      <c r="N58" s="1140"/>
      <c r="O58" s="1140"/>
      <c r="P58" s="1140"/>
      <c r="Q58" s="1141"/>
      <c r="R58" s="1190"/>
      <c r="S58" s="1191"/>
      <c r="T58" s="1191"/>
      <c r="U58" s="1191"/>
      <c r="V58" s="642"/>
      <c r="W58" s="642"/>
      <c r="X58" s="642"/>
      <c r="Y58" s="643"/>
      <c r="Z58" s="643"/>
      <c r="AA58" s="643"/>
      <c r="AB58" s="643"/>
      <c r="AC58" s="643"/>
      <c r="AD58" s="1228" t="s">
        <v>117</v>
      </c>
      <c r="AE58" s="1228"/>
      <c r="AF58" s="643"/>
      <c r="AG58" s="643"/>
      <c r="AH58" s="643"/>
      <c r="AI58" s="643"/>
      <c r="AJ58" s="643"/>
      <c r="AK58" s="643"/>
      <c r="AL58" s="643"/>
      <c r="AM58" s="1228" t="s">
        <v>117</v>
      </c>
      <c r="AN58" s="1228"/>
      <c r="AO58" s="643"/>
      <c r="AP58" s="643"/>
      <c r="AQ58" s="643"/>
      <c r="AR58" s="643"/>
      <c r="AS58" s="643"/>
      <c r="AT58" s="643"/>
      <c r="AU58" s="643"/>
      <c r="AV58" s="643"/>
      <c r="AW58" s="642"/>
      <c r="AX58" s="642"/>
      <c r="AY58" s="1526"/>
      <c r="AZ58" s="1526"/>
      <c r="BA58" s="1526"/>
      <c r="BB58" s="1533"/>
      <c r="BC58" s="1534"/>
      <c r="BD58" s="1534"/>
      <c r="BE58" s="1534"/>
      <c r="BF58" s="1534"/>
      <c r="BG58" s="1534"/>
      <c r="BH58" s="1534"/>
      <c r="BI58" s="1534"/>
      <c r="BJ58" s="1534"/>
      <c r="BK58" s="1534"/>
      <c r="BL58" s="1534"/>
      <c r="BM58" s="1535"/>
      <c r="BN58" s="1191"/>
      <c r="BO58" s="1191"/>
      <c r="BP58" s="1191"/>
      <c r="BQ58" s="1191"/>
      <c r="BR58" s="650"/>
      <c r="BS58" s="650"/>
      <c r="BT58" s="650"/>
      <c r="BU58" s="650"/>
      <c r="BV58" s="650"/>
      <c r="BW58" s="1228" t="s">
        <v>117</v>
      </c>
      <c r="BX58" s="1228"/>
      <c r="BY58" s="643"/>
      <c r="BZ58" s="643"/>
      <c r="CA58" s="643"/>
      <c r="CB58" s="643"/>
      <c r="CC58" s="643"/>
      <c r="CD58" s="643"/>
      <c r="CE58" s="643"/>
      <c r="CF58" s="1228" t="s">
        <v>117</v>
      </c>
      <c r="CG58" s="1228"/>
      <c r="CH58" s="643"/>
      <c r="CI58" s="643"/>
      <c r="CJ58" s="643"/>
      <c r="CK58" s="643"/>
      <c r="CL58" s="643"/>
      <c r="CM58" s="643"/>
      <c r="CN58" s="643"/>
      <c r="CO58" s="1228" t="s">
        <v>117</v>
      </c>
      <c r="CP58" s="1228"/>
      <c r="CQ58" s="643"/>
      <c r="CR58" s="643"/>
      <c r="CS58" s="643"/>
      <c r="CT58" s="643"/>
      <c r="CU58" s="643"/>
      <c r="CV58" s="643"/>
      <c r="CW58" s="643"/>
      <c r="CX58" s="643"/>
      <c r="CY58" s="642"/>
      <c r="CZ58" s="642"/>
      <c r="DA58" s="1418"/>
      <c r="DB58" s="1418"/>
      <c r="DC58" s="19"/>
      <c r="DF58" s="1940"/>
      <c r="DG58" s="1940"/>
    </row>
    <row r="59" spans="4:111" ht="8.25" customHeight="1" thickTop="1">
      <c r="D59" s="83"/>
      <c r="E59" s="84"/>
      <c r="F59" s="84"/>
      <c r="G59" s="84"/>
      <c r="H59" s="84"/>
      <c r="I59" s="84"/>
      <c r="J59" s="84"/>
      <c r="K59" s="84"/>
      <c r="L59" s="84"/>
      <c r="M59" s="84"/>
      <c r="N59" s="84"/>
      <c r="O59" s="84"/>
      <c r="P59" s="84"/>
      <c r="Q59" s="85"/>
      <c r="R59" s="1452" t="s">
        <v>123</v>
      </c>
      <c r="S59" s="1453"/>
      <c r="T59" s="1453"/>
      <c r="U59" s="1453"/>
      <c r="V59" s="86"/>
      <c r="W59" s="86" t="s">
        <v>32</v>
      </c>
      <c r="X59" s="86"/>
      <c r="Y59" s="86"/>
      <c r="Z59" s="86" t="s">
        <v>33</v>
      </c>
      <c r="AA59" s="86"/>
      <c r="AB59" s="86"/>
      <c r="AC59" s="86" t="s">
        <v>34</v>
      </c>
      <c r="AD59" s="86"/>
      <c r="AE59" s="86"/>
      <c r="AF59" s="86" t="s">
        <v>35</v>
      </c>
      <c r="AG59" s="86"/>
      <c r="AH59" s="86"/>
      <c r="AI59" s="86" t="s">
        <v>32</v>
      </c>
      <c r="AJ59" s="86"/>
      <c r="AK59" s="86"/>
      <c r="AL59" s="86" t="s">
        <v>33</v>
      </c>
      <c r="AM59" s="86"/>
      <c r="AN59" s="86"/>
      <c r="AO59" s="86" t="s">
        <v>34</v>
      </c>
      <c r="AP59" s="86"/>
      <c r="AQ59" s="86"/>
      <c r="AR59" s="86" t="s">
        <v>36</v>
      </c>
      <c r="AS59" s="86"/>
      <c r="AT59" s="86"/>
      <c r="AU59" s="86" t="s">
        <v>32</v>
      </c>
      <c r="AV59" s="86"/>
      <c r="AW59" s="77"/>
      <c r="AX59" s="77"/>
      <c r="AY59" s="77"/>
      <c r="AZ59" s="77"/>
      <c r="BA59" s="77"/>
      <c r="BB59" s="1537" t="s">
        <v>123</v>
      </c>
      <c r="BC59" s="1524"/>
      <c r="BD59" s="125"/>
      <c r="BE59" s="125"/>
      <c r="BF59" s="125"/>
      <c r="BG59" s="125"/>
      <c r="BH59" s="1524" t="s">
        <v>42</v>
      </c>
      <c r="BI59" s="1524"/>
      <c r="BJ59" s="1524"/>
      <c r="BK59" s="1524"/>
      <c r="BL59" s="1524"/>
      <c r="BM59" s="1525"/>
      <c r="BN59" s="1453" t="s">
        <v>123</v>
      </c>
      <c r="BO59" s="1453"/>
      <c r="BP59" s="1453"/>
      <c r="BQ59" s="1453"/>
      <c r="BR59" s="86"/>
      <c r="BS59" s="86" t="s">
        <v>33</v>
      </c>
      <c r="BT59" s="86"/>
      <c r="BU59" s="86"/>
      <c r="BV59" s="86" t="s">
        <v>34</v>
      </c>
      <c r="BW59" s="86"/>
      <c r="BX59" s="86"/>
      <c r="BY59" s="86" t="s">
        <v>35</v>
      </c>
      <c r="BZ59" s="86"/>
      <c r="CA59" s="86"/>
      <c r="CB59" s="86" t="s">
        <v>32</v>
      </c>
      <c r="CC59" s="86"/>
      <c r="CD59" s="86"/>
      <c r="CE59" s="86" t="s">
        <v>33</v>
      </c>
      <c r="CF59" s="86"/>
      <c r="CG59" s="86"/>
      <c r="CH59" s="86" t="s">
        <v>34</v>
      </c>
      <c r="CI59" s="86"/>
      <c r="CJ59" s="86"/>
      <c r="CK59" s="86" t="s">
        <v>36</v>
      </c>
      <c r="CL59" s="86"/>
      <c r="CM59" s="86"/>
      <c r="CN59" s="86" t="s">
        <v>32</v>
      </c>
      <c r="CO59" s="86"/>
      <c r="CP59" s="86"/>
      <c r="CQ59" s="86" t="s">
        <v>33</v>
      </c>
      <c r="CR59" s="86"/>
      <c r="CS59" s="86"/>
      <c r="CT59" s="86" t="s">
        <v>34</v>
      </c>
      <c r="CU59" s="86"/>
      <c r="CV59" s="86"/>
      <c r="CW59" s="86" t="s">
        <v>27</v>
      </c>
      <c r="CX59" s="86"/>
      <c r="CY59" s="77"/>
      <c r="CZ59" s="77"/>
      <c r="DA59" s="77"/>
      <c r="DB59" s="77"/>
      <c r="DC59" s="78"/>
      <c r="DF59" s="1940"/>
      <c r="DG59" s="1940"/>
    </row>
    <row r="60" spans="4:111" ht="8.25" customHeight="1">
      <c r="D60" s="1734" t="s">
        <v>25</v>
      </c>
      <c r="E60" s="1735"/>
      <c r="F60" s="1735"/>
      <c r="G60" s="1735"/>
      <c r="H60" s="1735"/>
      <c r="I60" s="1735"/>
      <c r="J60" s="1735"/>
      <c r="K60" s="1735"/>
      <c r="L60" s="1735"/>
      <c r="M60" s="1735"/>
      <c r="N60" s="1735"/>
      <c r="O60" s="1735"/>
      <c r="P60" s="1735"/>
      <c r="Q60" s="1736"/>
      <c r="R60" s="1190"/>
      <c r="S60" s="1191"/>
      <c r="T60" s="1191"/>
      <c r="U60" s="1191"/>
      <c r="V60" s="1186" t="str">
        <f>IFERROR(MID($V68,LEN($V68)-8,1),"")</f>
        <v/>
      </c>
      <c r="W60" s="1187"/>
      <c r="X60" s="1187"/>
      <c r="Y60" s="1178" t="str">
        <f>IFERROR(MID($V68,LEN($V68)-7,1),"")</f>
        <v/>
      </c>
      <c r="Z60" s="1178"/>
      <c r="AA60" s="1178"/>
      <c r="AB60" s="1178" t="str">
        <f>IFERROR(MID($V68,LEN($V68)-6,1),"")</f>
        <v/>
      </c>
      <c r="AC60" s="1178"/>
      <c r="AD60" s="1178"/>
      <c r="AE60" s="1178" t="str">
        <f>IFERROR(MID($V68,LEN($V68)-5,1),"")</f>
        <v/>
      </c>
      <c r="AF60" s="1178"/>
      <c r="AG60" s="1178"/>
      <c r="AH60" s="1178" t="str">
        <f>IFERROR(MID($V68,LEN($V68)-4,1),"")</f>
        <v>2</v>
      </c>
      <c r="AI60" s="1178"/>
      <c r="AJ60" s="1178"/>
      <c r="AK60" s="1178" t="str">
        <f>IFERROR(MID($V68,LEN($V68)-3,1),"")</f>
        <v>4</v>
      </c>
      <c r="AL60" s="1178"/>
      <c r="AM60" s="1178"/>
      <c r="AN60" s="1178" t="str">
        <f>IFERROR(MID($V68,LEN($V68)-2,1),"")</f>
        <v>1</v>
      </c>
      <c r="AO60" s="1178"/>
      <c r="AP60" s="1178"/>
      <c r="AQ60" s="1178" t="str">
        <f>IFERROR(MID($V68,LEN($V68)-1,1),"")</f>
        <v>7</v>
      </c>
      <c r="AR60" s="1178"/>
      <c r="AS60" s="1178"/>
      <c r="AT60" s="1178" t="str">
        <f>IFERROR(MID($V68,LEN($V68),1),"")</f>
        <v>2</v>
      </c>
      <c r="AU60" s="1178"/>
      <c r="AV60" s="1238"/>
      <c r="AW60" s="1417"/>
      <c r="AX60" s="1418"/>
      <c r="AY60" s="642"/>
      <c r="AZ60" s="642"/>
      <c r="BA60" s="642"/>
      <c r="BB60" s="1537"/>
      <c r="BC60" s="1524"/>
      <c r="BD60" s="125"/>
      <c r="BE60" s="125"/>
      <c r="BF60" s="125"/>
      <c r="BG60" s="125"/>
      <c r="BH60" s="1524"/>
      <c r="BI60" s="1524"/>
      <c r="BJ60" s="1524"/>
      <c r="BK60" s="1524"/>
      <c r="BL60" s="1524"/>
      <c r="BM60" s="1525"/>
      <c r="BN60" s="1191"/>
      <c r="BO60" s="1191"/>
      <c r="BP60" s="1191"/>
      <c r="BQ60" s="1191"/>
      <c r="BR60" s="1186" t="str">
        <f>IFERROR(MID($BR68,LEN($BR68)-10,1),"")</f>
        <v/>
      </c>
      <c r="BS60" s="1187"/>
      <c r="BT60" s="1187"/>
      <c r="BU60" s="1178" t="str">
        <f>IFERROR(MID($BR68,LEN($BR68)-9,1),"")</f>
        <v/>
      </c>
      <c r="BV60" s="1178"/>
      <c r="BW60" s="1178"/>
      <c r="BX60" s="1423" t="str">
        <f>IFERROR(MID($BR68,LEN($BR68)-8,1),"")</f>
        <v/>
      </c>
      <c r="BY60" s="1178"/>
      <c r="BZ60" s="1178"/>
      <c r="CA60" s="1178" t="str">
        <f>IFERROR(MID($BR68,LEN($BR68)-7,1),"")</f>
        <v/>
      </c>
      <c r="CB60" s="1178"/>
      <c r="CC60" s="1178"/>
      <c r="CD60" s="1178" t="str">
        <f>IFERROR(MID($BR68,LEN($BR68)-6,1),"")</f>
        <v/>
      </c>
      <c r="CE60" s="1178"/>
      <c r="CF60" s="1178"/>
      <c r="CG60" s="1178" t="str">
        <f>IFERROR(MID($BR68,LEN($BR68)-5,1),"")</f>
        <v/>
      </c>
      <c r="CH60" s="1178"/>
      <c r="CI60" s="1178"/>
      <c r="CJ60" s="1178" t="str">
        <f>IFERROR(MID($BR68,LEN($BR68)-4,1),"")</f>
        <v/>
      </c>
      <c r="CK60" s="1178"/>
      <c r="CL60" s="1178"/>
      <c r="CM60" s="1178" t="str">
        <f>IFERROR(MID($BR68,LEN($BR68)-3,1),"")</f>
        <v/>
      </c>
      <c r="CN60" s="1178"/>
      <c r="CO60" s="1178"/>
      <c r="CP60" s="1178" t="str">
        <f>IFERROR(MID($BR68,LEN($BR68)-2,1),"")</f>
        <v>4</v>
      </c>
      <c r="CQ60" s="1178"/>
      <c r="CR60" s="1178"/>
      <c r="CS60" s="1178" t="str">
        <f>IFERROR(MID($BR68,LEN($BR68)-1,1),"")</f>
        <v>8</v>
      </c>
      <c r="CT60" s="1178"/>
      <c r="CU60" s="1178"/>
      <c r="CV60" s="1178" t="str">
        <f>IFERROR(MID($BR68,LEN($BR68),1),"")</f>
        <v>3</v>
      </c>
      <c r="CW60" s="1178"/>
      <c r="CX60" s="1238"/>
      <c r="CY60" s="1417"/>
      <c r="CZ60" s="1418"/>
      <c r="DA60" s="642"/>
      <c r="DB60" s="642"/>
      <c r="DC60" s="79"/>
      <c r="DF60" s="1940"/>
      <c r="DG60" s="1940"/>
    </row>
    <row r="61" spans="4:111" ht="8.25" customHeight="1">
      <c r="D61" s="1734"/>
      <c r="E61" s="1735"/>
      <c r="F61" s="1735"/>
      <c r="G61" s="1735"/>
      <c r="H61" s="1735"/>
      <c r="I61" s="1735"/>
      <c r="J61" s="1735"/>
      <c r="K61" s="1735"/>
      <c r="L61" s="1735"/>
      <c r="M61" s="1735"/>
      <c r="N61" s="1735"/>
      <c r="O61" s="1735"/>
      <c r="P61" s="1735"/>
      <c r="Q61" s="1736"/>
      <c r="R61" s="1190"/>
      <c r="S61" s="1191"/>
      <c r="T61" s="1191"/>
      <c r="U61" s="1191"/>
      <c r="V61" s="1186"/>
      <c r="W61" s="1187"/>
      <c r="X61" s="1187"/>
      <c r="Y61" s="1178"/>
      <c r="Z61" s="1178"/>
      <c r="AA61" s="1178"/>
      <c r="AB61" s="1178"/>
      <c r="AC61" s="1178"/>
      <c r="AD61" s="1178"/>
      <c r="AE61" s="1178"/>
      <c r="AF61" s="1178"/>
      <c r="AG61" s="1178"/>
      <c r="AH61" s="1178"/>
      <c r="AI61" s="1178"/>
      <c r="AJ61" s="1178"/>
      <c r="AK61" s="1178"/>
      <c r="AL61" s="1178"/>
      <c r="AM61" s="1178"/>
      <c r="AN61" s="1178"/>
      <c r="AO61" s="1178"/>
      <c r="AP61" s="1178"/>
      <c r="AQ61" s="1178"/>
      <c r="AR61" s="1178"/>
      <c r="AS61" s="1178"/>
      <c r="AT61" s="1178"/>
      <c r="AU61" s="1178"/>
      <c r="AV61" s="1238"/>
      <c r="AW61" s="1419"/>
      <c r="AX61" s="1418"/>
      <c r="AY61" s="642"/>
      <c r="AZ61" s="642"/>
      <c r="BA61" s="642"/>
      <c r="BB61" s="1411">
        <v>0.02</v>
      </c>
      <c r="BC61" s="1412"/>
      <c r="BD61" s="1412"/>
      <c r="BE61" s="1412"/>
      <c r="BF61" s="1412"/>
      <c r="BG61" s="1412"/>
      <c r="BH61" s="1412"/>
      <c r="BI61" s="1412"/>
      <c r="BJ61" s="1412"/>
      <c r="BK61" s="1412"/>
      <c r="BL61" s="1412"/>
      <c r="BM61" s="1413"/>
      <c r="BN61" s="1191"/>
      <c r="BO61" s="1191"/>
      <c r="BP61" s="1191"/>
      <c r="BQ61" s="1191"/>
      <c r="BR61" s="1186"/>
      <c r="BS61" s="1187"/>
      <c r="BT61" s="1187"/>
      <c r="BU61" s="1178"/>
      <c r="BV61" s="1178"/>
      <c r="BW61" s="1178"/>
      <c r="BX61" s="1423"/>
      <c r="BY61" s="1178"/>
      <c r="BZ61" s="1178"/>
      <c r="CA61" s="1178"/>
      <c r="CB61" s="1178"/>
      <c r="CC61" s="1178"/>
      <c r="CD61" s="1178"/>
      <c r="CE61" s="1178"/>
      <c r="CF61" s="1178"/>
      <c r="CG61" s="1178"/>
      <c r="CH61" s="1178"/>
      <c r="CI61" s="1178"/>
      <c r="CJ61" s="1178"/>
      <c r="CK61" s="1178"/>
      <c r="CL61" s="1178"/>
      <c r="CM61" s="1178"/>
      <c r="CN61" s="1178"/>
      <c r="CO61" s="1178"/>
      <c r="CP61" s="1178"/>
      <c r="CQ61" s="1178"/>
      <c r="CR61" s="1178"/>
      <c r="CS61" s="1178"/>
      <c r="CT61" s="1178"/>
      <c r="CU61" s="1178"/>
      <c r="CV61" s="1178"/>
      <c r="CW61" s="1178"/>
      <c r="CX61" s="1238"/>
      <c r="CY61" s="1419"/>
      <c r="CZ61" s="1418"/>
      <c r="DA61" s="642"/>
      <c r="DB61" s="642"/>
      <c r="DC61" s="79"/>
      <c r="DF61" s="1940"/>
      <c r="DG61" s="1940"/>
    </row>
    <row r="62" spans="4:111" ht="8.25" customHeight="1">
      <c r="D62" s="87"/>
      <c r="E62" s="8"/>
      <c r="F62" s="8"/>
      <c r="G62" s="8"/>
      <c r="H62" s="8"/>
      <c r="I62" s="8"/>
      <c r="J62" s="8"/>
      <c r="K62" s="8"/>
      <c r="L62" s="8"/>
      <c r="M62" s="1171" t="s">
        <v>39</v>
      </c>
      <c r="N62" s="1171"/>
      <c r="O62" s="1171"/>
      <c r="P62" s="1171"/>
      <c r="Q62" s="1731"/>
      <c r="R62" s="1190"/>
      <c r="S62" s="1191"/>
      <c r="T62" s="1191"/>
      <c r="U62" s="1191"/>
      <c r="V62" s="1186"/>
      <c r="W62" s="1187"/>
      <c r="X62" s="1187"/>
      <c r="Y62" s="1178"/>
      <c r="Z62" s="1178"/>
      <c r="AA62" s="1178"/>
      <c r="AB62" s="1178"/>
      <c r="AC62" s="1178"/>
      <c r="AD62" s="1178"/>
      <c r="AE62" s="1178"/>
      <c r="AF62" s="1178"/>
      <c r="AG62" s="1178"/>
      <c r="AH62" s="1178"/>
      <c r="AI62" s="1178"/>
      <c r="AJ62" s="1178"/>
      <c r="AK62" s="1178"/>
      <c r="AL62" s="1178"/>
      <c r="AM62" s="1178"/>
      <c r="AN62" s="1178"/>
      <c r="AO62" s="1178"/>
      <c r="AP62" s="1178"/>
      <c r="AQ62" s="1178"/>
      <c r="AR62" s="1178"/>
      <c r="AS62" s="1178"/>
      <c r="AT62" s="1178"/>
      <c r="AU62" s="1178"/>
      <c r="AV62" s="1238"/>
      <c r="AW62" s="1419"/>
      <c r="AX62" s="1418"/>
      <c r="AY62" s="1526" t="s">
        <v>23</v>
      </c>
      <c r="AZ62" s="1526"/>
      <c r="BA62" s="1526"/>
      <c r="BB62" s="1411"/>
      <c r="BC62" s="1412"/>
      <c r="BD62" s="1412"/>
      <c r="BE62" s="1412"/>
      <c r="BF62" s="1412"/>
      <c r="BG62" s="1412"/>
      <c r="BH62" s="1412"/>
      <c r="BI62" s="1412"/>
      <c r="BJ62" s="1412"/>
      <c r="BK62" s="1412"/>
      <c r="BL62" s="1412"/>
      <c r="BM62" s="1413"/>
      <c r="BN62" s="1191"/>
      <c r="BO62" s="1191"/>
      <c r="BP62" s="1191"/>
      <c r="BQ62" s="1191"/>
      <c r="BR62" s="1186"/>
      <c r="BS62" s="1187"/>
      <c r="BT62" s="1187"/>
      <c r="BU62" s="1178"/>
      <c r="BV62" s="1178"/>
      <c r="BW62" s="1178"/>
      <c r="BX62" s="1423"/>
      <c r="BY62" s="1178"/>
      <c r="BZ62" s="1178"/>
      <c r="CA62" s="1178"/>
      <c r="CB62" s="1178"/>
      <c r="CC62" s="1178"/>
      <c r="CD62" s="1178"/>
      <c r="CE62" s="1178"/>
      <c r="CF62" s="1178"/>
      <c r="CG62" s="1178"/>
      <c r="CH62" s="1178"/>
      <c r="CI62" s="1178"/>
      <c r="CJ62" s="1178"/>
      <c r="CK62" s="1178"/>
      <c r="CL62" s="1178"/>
      <c r="CM62" s="1178"/>
      <c r="CN62" s="1178"/>
      <c r="CO62" s="1178"/>
      <c r="CP62" s="1178"/>
      <c r="CQ62" s="1178"/>
      <c r="CR62" s="1178"/>
      <c r="CS62" s="1178"/>
      <c r="CT62" s="1178"/>
      <c r="CU62" s="1178"/>
      <c r="CV62" s="1178"/>
      <c r="CW62" s="1178"/>
      <c r="CX62" s="1238"/>
      <c r="CY62" s="1419"/>
      <c r="CZ62" s="1418"/>
      <c r="DA62" s="1418" t="s">
        <v>27</v>
      </c>
      <c r="DB62" s="1418"/>
      <c r="DC62" s="79"/>
      <c r="DF62" s="1940"/>
      <c r="DG62" s="1940"/>
    </row>
    <row r="63" spans="4:111" ht="8.25" customHeight="1" thickBot="1">
      <c r="D63" s="88"/>
      <c r="E63" s="89"/>
      <c r="F63" s="89"/>
      <c r="G63" s="89"/>
      <c r="H63" s="89"/>
      <c r="I63" s="89"/>
      <c r="J63" s="89"/>
      <c r="K63" s="89"/>
      <c r="L63" s="89"/>
      <c r="M63" s="1732"/>
      <c r="N63" s="1732"/>
      <c r="O63" s="1732"/>
      <c r="P63" s="1732"/>
      <c r="Q63" s="1733"/>
      <c r="R63" s="1454"/>
      <c r="S63" s="1455"/>
      <c r="T63" s="1455"/>
      <c r="U63" s="1455"/>
      <c r="V63" s="644"/>
      <c r="W63" s="644"/>
      <c r="X63" s="644"/>
      <c r="Y63" s="644"/>
      <c r="Z63" s="644"/>
      <c r="AA63" s="644"/>
      <c r="AB63" s="644"/>
      <c r="AC63" s="644"/>
      <c r="AD63" s="1179" t="s">
        <v>117</v>
      </c>
      <c r="AE63" s="1179"/>
      <c r="AF63" s="644"/>
      <c r="AG63" s="644"/>
      <c r="AH63" s="644"/>
      <c r="AI63" s="644"/>
      <c r="AJ63" s="644"/>
      <c r="AK63" s="644"/>
      <c r="AL63" s="644"/>
      <c r="AM63" s="1179" t="s">
        <v>117</v>
      </c>
      <c r="AN63" s="1179"/>
      <c r="AO63" s="644"/>
      <c r="AP63" s="644"/>
      <c r="AQ63" s="644"/>
      <c r="AR63" s="644"/>
      <c r="AS63" s="644"/>
      <c r="AT63" s="644"/>
      <c r="AU63" s="644"/>
      <c r="AV63" s="644"/>
      <c r="AW63" s="644"/>
      <c r="AX63" s="644"/>
      <c r="AY63" s="1541"/>
      <c r="AZ63" s="1541"/>
      <c r="BA63" s="1541"/>
      <c r="BB63" s="1414"/>
      <c r="BC63" s="1415"/>
      <c r="BD63" s="1415"/>
      <c r="BE63" s="1415"/>
      <c r="BF63" s="1415"/>
      <c r="BG63" s="1415"/>
      <c r="BH63" s="1415"/>
      <c r="BI63" s="1415"/>
      <c r="BJ63" s="1415"/>
      <c r="BK63" s="1415"/>
      <c r="BL63" s="1415"/>
      <c r="BM63" s="1416"/>
      <c r="BN63" s="1455"/>
      <c r="BO63" s="1455"/>
      <c r="BP63" s="1455"/>
      <c r="BQ63" s="1455"/>
      <c r="BR63" s="645"/>
      <c r="BS63" s="645"/>
      <c r="BT63" s="645"/>
      <c r="BU63" s="645"/>
      <c r="BV63" s="645"/>
      <c r="BW63" s="1179" t="s">
        <v>117</v>
      </c>
      <c r="BX63" s="1179"/>
      <c r="BY63" s="644"/>
      <c r="BZ63" s="644"/>
      <c r="CA63" s="644"/>
      <c r="CB63" s="644"/>
      <c r="CC63" s="644"/>
      <c r="CD63" s="644"/>
      <c r="CE63" s="644"/>
      <c r="CF63" s="1179" t="s">
        <v>117</v>
      </c>
      <c r="CG63" s="1179"/>
      <c r="CH63" s="644"/>
      <c r="CI63" s="644"/>
      <c r="CJ63" s="644"/>
      <c r="CK63" s="644"/>
      <c r="CL63" s="644"/>
      <c r="CM63" s="644"/>
      <c r="CN63" s="644"/>
      <c r="CO63" s="1179" t="s">
        <v>117</v>
      </c>
      <c r="CP63" s="1179"/>
      <c r="CQ63" s="644"/>
      <c r="CR63" s="644"/>
      <c r="CS63" s="644"/>
      <c r="CT63" s="644"/>
      <c r="CU63" s="644"/>
      <c r="CV63" s="644"/>
      <c r="CW63" s="644"/>
      <c r="CX63" s="644"/>
      <c r="CY63" s="644"/>
      <c r="CZ63" s="644"/>
      <c r="DA63" s="1943"/>
      <c r="DB63" s="1943"/>
      <c r="DC63" s="82"/>
      <c r="DF63" s="1940"/>
      <c r="DG63" s="1940"/>
    </row>
    <row r="64" spans="4:111" ht="10.5" customHeight="1" thickTop="1">
      <c r="DF64" s="655"/>
      <c r="DG64" s="655"/>
    </row>
    <row r="65" spans="4:121" ht="20.25" customHeight="1">
      <c r="D65" s="642"/>
      <c r="E65" s="642"/>
      <c r="F65" s="642"/>
      <c r="H65" s="34" t="s">
        <v>543</v>
      </c>
      <c r="I65" s="34"/>
      <c r="K65" s="34"/>
      <c r="L65" s="34"/>
      <c r="M65" s="34"/>
      <c r="N65" s="34"/>
      <c r="O65" s="34"/>
      <c r="P65" s="34"/>
      <c r="Q65" s="34"/>
      <c r="R65" s="31"/>
      <c r="S65" s="31"/>
      <c r="T65" s="31"/>
      <c r="U65" s="31"/>
      <c r="V65" s="2359">
        <v>24172</v>
      </c>
      <c r="W65" s="2360"/>
      <c r="X65" s="2360"/>
      <c r="Y65" s="2360"/>
      <c r="Z65" s="2360"/>
      <c r="AA65" s="2360"/>
      <c r="AB65" s="2360"/>
      <c r="AC65" s="2360"/>
      <c r="AD65" s="2360"/>
      <c r="AE65" s="2360"/>
      <c r="AF65" s="2360"/>
      <c r="AG65" s="2360"/>
      <c r="AH65" s="2360"/>
      <c r="AI65" s="2360"/>
      <c r="AJ65" s="2360"/>
      <c r="AK65" s="2360"/>
      <c r="AL65" s="2360"/>
      <c r="AM65" s="2360"/>
      <c r="AN65" s="2360"/>
      <c r="AO65" s="2360"/>
      <c r="AP65" s="2360"/>
      <c r="AQ65" s="2360"/>
      <c r="AR65" s="2360"/>
      <c r="AS65" s="2360"/>
      <c r="AT65" s="2360"/>
      <c r="AU65" s="2360"/>
      <c r="AV65" s="2361"/>
      <c r="AW65" s="31"/>
      <c r="AX65" s="31"/>
      <c r="AY65" s="31"/>
      <c r="AZ65" s="31"/>
      <c r="BA65" s="31"/>
      <c r="BB65" s="31"/>
      <c r="BC65" s="159" t="s">
        <v>542</v>
      </c>
      <c r="BD65" s="31"/>
      <c r="BE65" s="31"/>
      <c r="BF65" s="31"/>
      <c r="BG65" s="31"/>
      <c r="BH65" s="31"/>
      <c r="BI65" s="31"/>
      <c r="BJ65" s="31"/>
      <c r="BK65" s="31"/>
      <c r="BL65" s="31"/>
      <c r="BM65" s="31"/>
      <c r="BN65" s="31"/>
      <c r="BO65" s="31"/>
      <c r="BP65" s="31"/>
      <c r="BQ65" s="31"/>
      <c r="BR65" s="2356">
        <f>SUM(BR66,BR67)</f>
        <v>379927</v>
      </c>
      <c r="BS65" s="2357"/>
      <c r="BT65" s="2357"/>
      <c r="BU65" s="2357"/>
      <c r="BV65" s="2357"/>
      <c r="BW65" s="2357"/>
      <c r="BX65" s="2357"/>
      <c r="BY65" s="2357"/>
      <c r="BZ65" s="2357"/>
      <c r="CA65" s="2357"/>
      <c r="CB65" s="2357"/>
      <c r="CC65" s="2357"/>
      <c r="CD65" s="2357"/>
      <c r="CE65" s="2357"/>
      <c r="CF65" s="2357"/>
      <c r="CG65" s="2357"/>
      <c r="CH65" s="2357"/>
      <c r="CI65" s="2357"/>
      <c r="CJ65" s="2357"/>
      <c r="CK65" s="2357"/>
      <c r="CL65" s="2357"/>
      <c r="CM65" s="2357"/>
      <c r="CN65" s="2357"/>
      <c r="CO65" s="2357"/>
      <c r="CP65" s="2357"/>
      <c r="CQ65" s="2357"/>
      <c r="CR65" s="2357"/>
      <c r="CS65" s="2357"/>
      <c r="CT65" s="2357"/>
      <c r="CU65" s="2357"/>
      <c r="CV65" s="2357"/>
      <c r="CW65" s="2357"/>
      <c r="CX65" s="2358"/>
      <c r="CY65" s="642"/>
      <c r="CZ65" s="642"/>
      <c r="DA65" s="642"/>
      <c r="DB65" s="642"/>
      <c r="DC65" s="642"/>
      <c r="DD65" s="642"/>
      <c r="DF65" s="655"/>
      <c r="DG65" s="655"/>
    </row>
    <row r="66" spans="4:121" ht="21" customHeight="1">
      <c r="D66" s="642"/>
      <c r="E66" s="642"/>
      <c r="F66" s="642"/>
      <c r="G66" s="34"/>
      <c r="K66" s="34"/>
      <c r="L66" s="34"/>
      <c r="M66" s="34"/>
      <c r="N66" s="34"/>
      <c r="O66" s="34"/>
      <c r="P66" s="34"/>
      <c r="Q66" s="34"/>
      <c r="R66" s="31"/>
      <c r="S66" s="31"/>
      <c r="T66" s="31"/>
      <c r="U66" s="31"/>
      <c r="V66" s="2356">
        <f>SUM(V67:AV67)</f>
        <v>19833</v>
      </c>
      <c r="W66" s="2357"/>
      <c r="X66" s="2357"/>
      <c r="Y66" s="2357"/>
      <c r="Z66" s="2357"/>
      <c r="AA66" s="2357"/>
      <c r="AB66" s="2357"/>
      <c r="AC66" s="2357"/>
      <c r="AD66" s="2357"/>
      <c r="AE66" s="2357"/>
      <c r="AF66" s="2357"/>
      <c r="AG66" s="2357"/>
      <c r="AH66" s="2357"/>
      <c r="AI66" s="2357"/>
      <c r="AJ66" s="2357"/>
      <c r="AK66" s="2357"/>
      <c r="AL66" s="2357"/>
      <c r="AM66" s="2357"/>
      <c r="AN66" s="2357"/>
      <c r="AO66" s="2357"/>
      <c r="AP66" s="2357"/>
      <c r="AQ66" s="2357"/>
      <c r="AR66" s="2357"/>
      <c r="AS66" s="2357"/>
      <c r="AT66" s="2357"/>
      <c r="AU66" s="2357"/>
      <c r="AV66" s="2358"/>
      <c r="AW66" s="31"/>
      <c r="AX66" s="31"/>
      <c r="AY66" s="31"/>
      <c r="AZ66" s="31"/>
      <c r="BA66" s="31"/>
      <c r="BB66" s="31"/>
      <c r="BC66" s="159" t="s">
        <v>543</v>
      </c>
      <c r="BD66" s="31"/>
      <c r="BE66" s="31"/>
      <c r="BF66" s="31"/>
      <c r="BG66" s="31"/>
      <c r="BH66" s="31"/>
      <c r="BI66" s="31"/>
      <c r="BJ66" s="31"/>
      <c r="BK66" s="31"/>
      <c r="BL66" s="31"/>
      <c r="BM66" s="31"/>
      <c r="BN66" s="31"/>
      <c r="BO66" s="31"/>
      <c r="BP66" s="31"/>
      <c r="BQ66" s="31"/>
      <c r="BR66" s="2356">
        <f>ROUNDDOWN(V65*BB51,0)</f>
        <v>72516</v>
      </c>
      <c r="BS66" s="2357"/>
      <c r="BT66" s="2357"/>
      <c r="BU66" s="2357"/>
      <c r="BV66" s="2357"/>
      <c r="BW66" s="2357"/>
      <c r="BX66" s="2357"/>
      <c r="BY66" s="2357"/>
      <c r="BZ66" s="2357"/>
      <c r="CA66" s="2357"/>
      <c r="CB66" s="2357"/>
      <c r="CC66" s="2357"/>
      <c r="CD66" s="2357"/>
      <c r="CE66" s="2357"/>
      <c r="CF66" s="2357"/>
      <c r="CG66" s="2357"/>
      <c r="CH66" s="2357"/>
      <c r="CI66" s="2357"/>
      <c r="CJ66" s="2357"/>
      <c r="CK66" s="2357"/>
      <c r="CL66" s="2357"/>
      <c r="CM66" s="2357"/>
      <c r="CN66" s="2357"/>
      <c r="CO66" s="2357"/>
      <c r="CP66" s="2357"/>
      <c r="CQ66" s="2357"/>
      <c r="CR66" s="2357"/>
      <c r="CS66" s="2357"/>
      <c r="CT66" s="2357"/>
      <c r="CU66" s="2357"/>
      <c r="CV66" s="2357"/>
      <c r="CW66" s="2357"/>
      <c r="CX66" s="2358"/>
      <c r="CY66" s="642"/>
      <c r="CZ66" s="642"/>
      <c r="DA66" s="642"/>
      <c r="DB66" s="642"/>
      <c r="DC66" s="642"/>
      <c r="DD66" s="642"/>
      <c r="DF66" s="655"/>
      <c r="DG66" s="655"/>
    </row>
    <row r="67" spans="4:121" ht="23" customHeight="1">
      <c r="D67" s="656"/>
      <c r="E67" s="656"/>
      <c r="F67" s="656"/>
      <c r="G67" s="34"/>
      <c r="H67" s="34" t="s">
        <v>674</v>
      </c>
      <c r="I67" s="34"/>
      <c r="K67" s="34"/>
      <c r="L67" s="34"/>
      <c r="M67" s="34"/>
      <c r="N67" s="34"/>
      <c r="O67" s="34"/>
      <c r="P67" s="34"/>
      <c r="Q67" s="34"/>
      <c r="R67" s="31"/>
      <c r="S67" s="31"/>
      <c r="T67" s="31"/>
      <c r="U67" s="31"/>
      <c r="V67" s="2359">
        <v>19833</v>
      </c>
      <c r="W67" s="2360"/>
      <c r="X67" s="2360"/>
      <c r="Y67" s="2360"/>
      <c r="Z67" s="2360"/>
      <c r="AA67" s="2360"/>
      <c r="AB67" s="2360"/>
      <c r="AC67" s="2360"/>
      <c r="AD67" s="2360"/>
      <c r="AE67" s="2360"/>
      <c r="AF67" s="2360"/>
      <c r="AG67" s="2360"/>
      <c r="AH67" s="2360"/>
      <c r="AI67" s="2360"/>
      <c r="AJ67" s="2360"/>
      <c r="AK67" s="2360"/>
      <c r="AL67" s="2360"/>
      <c r="AM67" s="2360"/>
      <c r="AN67" s="2360"/>
      <c r="AO67" s="2360"/>
      <c r="AP67" s="2360"/>
      <c r="AQ67" s="2360"/>
      <c r="AR67" s="2360"/>
      <c r="AS67" s="2360"/>
      <c r="AT67" s="2360"/>
      <c r="AU67" s="2360"/>
      <c r="AV67" s="2361"/>
      <c r="AW67" s="31"/>
      <c r="AX67" s="31"/>
      <c r="AY67" s="31"/>
      <c r="AZ67" s="31"/>
      <c r="BA67" s="31"/>
      <c r="BB67" s="31"/>
      <c r="BC67" s="159" t="s">
        <v>675</v>
      </c>
      <c r="BD67" s="31"/>
      <c r="BE67" s="31"/>
      <c r="BF67" s="31"/>
      <c r="BG67" s="31"/>
      <c r="BH67" s="31"/>
      <c r="BI67" s="31"/>
      <c r="BJ67" s="31"/>
      <c r="BK67" s="31"/>
      <c r="BL67" s="31"/>
      <c r="BM67" s="31"/>
      <c r="BN67" s="31"/>
      <c r="BO67" s="31"/>
      <c r="BP67" s="31"/>
      <c r="BQ67" s="31"/>
      <c r="BR67" s="2356">
        <f>ROUNDDOWN(V67*BB56,0)</f>
        <v>307411</v>
      </c>
      <c r="BS67" s="2357"/>
      <c r="BT67" s="2357"/>
      <c r="BU67" s="2357"/>
      <c r="BV67" s="2357"/>
      <c r="BW67" s="2357"/>
      <c r="BX67" s="2357"/>
      <c r="BY67" s="2357"/>
      <c r="BZ67" s="2357"/>
      <c r="CA67" s="2357"/>
      <c r="CB67" s="2357"/>
      <c r="CC67" s="2357"/>
      <c r="CD67" s="2357"/>
      <c r="CE67" s="2357"/>
      <c r="CF67" s="2357"/>
      <c r="CG67" s="2357"/>
      <c r="CH67" s="2357"/>
      <c r="CI67" s="2357"/>
      <c r="CJ67" s="2357"/>
      <c r="CK67" s="2357"/>
      <c r="CL67" s="2357"/>
      <c r="CM67" s="2357"/>
      <c r="CN67" s="2357"/>
      <c r="CO67" s="2357"/>
      <c r="CP67" s="2357"/>
      <c r="CQ67" s="2357"/>
      <c r="CR67" s="2357"/>
      <c r="CS67" s="2357"/>
      <c r="CT67" s="2357"/>
      <c r="CU67" s="2357"/>
      <c r="CV67" s="2357"/>
      <c r="CW67" s="2357"/>
      <c r="CX67" s="2358"/>
      <c r="CY67" s="642"/>
      <c r="CZ67" s="642"/>
      <c r="DA67" s="642"/>
      <c r="DB67" s="642"/>
      <c r="DC67" s="642"/>
      <c r="DD67" s="642"/>
      <c r="DF67" s="655"/>
      <c r="DG67" s="655"/>
    </row>
    <row r="68" spans="4:121" ht="20.25" customHeight="1">
      <c r="D68" s="656"/>
      <c r="E68" s="656"/>
      <c r="F68" s="656"/>
      <c r="G68" s="658"/>
      <c r="H68" s="34" t="s">
        <v>25</v>
      </c>
      <c r="I68" s="34"/>
      <c r="J68" s="34"/>
      <c r="K68" s="34"/>
      <c r="L68" s="34"/>
      <c r="M68" s="34"/>
      <c r="N68" s="34"/>
      <c r="O68" s="34"/>
      <c r="P68" s="34"/>
      <c r="Q68" s="658"/>
      <c r="R68" s="642"/>
      <c r="S68" s="642"/>
      <c r="T68" s="642"/>
      <c r="U68" s="642"/>
      <c r="V68" s="2356">
        <f>V65</f>
        <v>24172</v>
      </c>
      <c r="W68" s="2357"/>
      <c r="X68" s="2357"/>
      <c r="Y68" s="2357"/>
      <c r="Z68" s="2357"/>
      <c r="AA68" s="2357"/>
      <c r="AB68" s="2357"/>
      <c r="AC68" s="2357"/>
      <c r="AD68" s="2357"/>
      <c r="AE68" s="2357"/>
      <c r="AF68" s="2357"/>
      <c r="AG68" s="2357"/>
      <c r="AH68" s="2357"/>
      <c r="AI68" s="2357"/>
      <c r="AJ68" s="2357"/>
      <c r="AK68" s="2357"/>
      <c r="AL68" s="2357"/>
      <c r="AM68" s="2357"/>
      <c r="AN68" s="2357"/>
      <c r="AO68" s="2357"/>
      <c r="AP68" s="2357"/>
      <c r="AQ68" s="2357"/>
      <c r="AR68" s="2357"/>
      <c r="AS68" s="2357"/>
      <c r="AT68" s="2357"/>
      <c r="AU68" s="2357"/>
      <c r="AV68" s="2358"/>
      <c r="AW68" s="642"/>
      <c r="AX68" s="642"/>
      <c r="AY68" s="642"/>
      <c r="AZ68" s="642"/>
      <c r="BA68" s="642"/>
      <c r="BB68" s="657"/>
      <c r="BC68" s="159" t="s">
        <v>25</v>
      </c>
      <c r="BD68" s="657"/>
      <c r="BE68" s="657"/>
      <c r="BF68" s="657"/>
      <c r="BG68" s="657"/>
      <c r="BH68" s="657"/>
      <c r="BI68" s="657"/>
      <c r="BJ68" s="657"/>
      <c r="BK68" s="657"/>
      <c r="BL68" s="657"/>
      <c r="BM68" s="657"/>
      <c r="BN68" s="642"/>
      <c r="BO68" s="642"/>
      <c r="BP68" s="642"/>
      <c r="BQ68" s="31"/>
      <c r="BR68" s="2356">
        <f>ROUND(V68*BB61,0)</f>
        <v>483</v>
      </c>
      <c r="BS68" s="2357"/>
      <c r="BT68" s="2357"/>
      <c r="BU68" s="2357"/>
      <c r="BV68" s="2357"/>
      <c r="BW68" s="2357"/>
      <c r="BX68" s="2357"/>
      <c r="BY68" s="2357"/>
      <c r="BZ68" s="2357"/>
      <c r="CA68" s="2357"/>
      <c r="CB68" s="2357"/>
      <c r="CC68" s="2357"/>
      <c r="CD68" s="2357"/>
      <c r="CE68" s="2357"/>
      <c r="CF68" s="2357"/>
      <c r="CG68" s="2357"/>
      <c r="CH68" s="2357"/>
      <c r="CI68" s="2357"/>
      <c r="CJ68" s="2357"/>
      <c r="CK68" s="2357"/>
      <c r="CL68" s="2357"/>
      <c r="CM68" s="2357"/>
      <c r="CN68" s="2357"/>
      <c r="CO68" s="2357"/>
      <c r="CP68" s="2357"/>
      <c r="CQ68" s="2357"/>
      <c r="CR68" s="2357"/>
      <c r="CS68" s="2357"/>
      <c r="CT68" s="2357"/>
      <c r="CU68" s="2357"/>
      <c r="CV68" s="2357"/>
      <c r="CW68" s="2357"/>
      <c r="CX68" s="2358"/>
      <c r="CY68" s="642"/>
      <c r="CZ68" s="642"/>
      <c r="DA68" s="642"/>
      <c r="DB68" s="642"/>
      <c r="DC68" s="642"/>
      <c r="DD68" s="642"/>
      <c r="DF68" s="655"/>
      <c r="DG68" s="655"/>
    </row>
    <row r="69" spans="4:121" ht="20.25" customHeight="1">
      <c r="D69" s="656"/>
      <c r="E69" s="656"/>
      <c r="F69" s="656"/>
      <c r="G69" s="658"/>
      <c r="H69" s="34"/>
      <c r="I69" s="34"/>
      <c r="J69" s="34"/>
      <c r="K69" s="34"/>
      <c r="L69" s="34"/>
      <c r="M69" s="34"/>
      <c r="N69" s="34"/>
      <c r="O69" s="34"/>
      <c r="P69" s="34"/>
      <c r="Q69" s="658"/>
      <c r="R69" s="642"/>
      <c r="S69" s="642"/>
      <c r="T69" s="642"/>
      <c r="U69" s="642"/>
      <c r="V69" s="31"/>
      <c r="W69" s="31"/>
      <c r="X69" s="31"/>
      <c r="Y69" s="31"/>
      <c r="Z69" s="31"/>
      <c r="AA69" s="31"/>
      <c r="AB69" s="31"/>
      <c r="AC69" s="31"/>
      <c r="AD69" s="31"/>
      <c r="AE69" s="31"/>
      <c r="AF69" s="31"/>
      <c r="AG69" s="31"/>
      <c r="AH69" s="31"/>
      <c r="AI69" s="31"/>
      <c r="AJ69" s="31"/>
      <c r="AK69" s="31"/>
      <c r="AL69" s="31"/>
      <c r="AM69" s="31"/>
      <c r="AN69" s="31"/>
      <c r="AO69" s="31"/>
      <c r="AP69" s="31"/>
      <c r="AQ69" s="31"/>
      <c r="AR69" s="31"/>
      <c r="AS69" s="31"/>
      <c r="AT69" s="31"/>
      <c r="AU69" s="31"/>
      <c r="AV69" s="31"/>
      <c r="AW69" s="642"/>
      <c r="AX69" s="642"/>
      <c r="AY69" s="642"/>
      <c r="AZ69" s="642"/>
      <c r="BA69" s="642"/>
      <c r="BB69" s="657"/>
      <c r="BC69" s="657"/>
      <c r="BD69" s="657"/>
      <c r="BE69" s="657"/>
      <c r="BF69" s="657"/>
      <c r="BG69" s="657"/>
      <c r="BH69" s="657"/>
      <c r="BI69" s="657"/>
      <c r="BJ69" s="657"/>
      <c r="BK69" s="657"/>
      <c r="BL69" s="657"/>
      <c r="BM69" s="657"/>
      <c r="BN69" s="642"/>
      <c r="BO69" s="642"/>
      <c r="BP69" s="642"/>
      <c r="BQ69" s="31"/>
      <c r="BR69" s="31"/>
      <c r="BS69" s="31"/>
      <c r="BT69" s="31"/>
      <c r="BU69" s="31"/>
      <c r="BV69" s="31"/>
      <c r="BW69" s="31"/>
      <c r="BX69" s="31"/>
      <c r="BY69" s="31"/>
      <c r="BZ69" s="31"/>
      <c r="CA69" s="31"/>
      <c r="CB69" s="31"/>
      <c r="CC69" s="31"/>
      <c r="CD69" s="31"/>
      <c r="CE69" s="31"/>
      <c r="CF69" s="31"/>
      <c r="CG69" s="31"/>
      <c r="CH69" s="31"/>
      <c r="CI69" s="31"/>
      <c r="CJ69" s="31"/>
      <c r="CK69" s="31"/>
      <c r="CL69" s="31"/>
      <c r="CM69" s="31"/>
      <c r="CN69" s="31"/>
      <c r="CO69" s="31"/>
      <c r="CP69" s="31"/>
      <c r="CQ69" s="31"/>
      <c r="CR69" s="31"/>
      <c r="CS69" s="31"/>
      <c r="CT69" s="31"/>
      <c r="CU69" s="31"/>
      <c r="CV69" s="31"/>
      <c r="CW69" s="31"/>
      <c r="CX69" s="642"/>
      <c r="CY69" s="642"/>
      <c r="CZ69" s="642"/>
      <c r="DA69" s="642"/>
      <c r="DB69" s="642"/>
      <c r="DC69" s="642"/>
      <c r="DD69" s="642"/>
      <c r="DF69" s="655"/>
      <c r="DG69" s="655"/>
    </row>
    <row r="70" spans="4:121" ht="8.25" customHeight="1">
      <c r="D70" s="656"/>
      <c r="E70" s="656"/>
      <c r="F70" s="656"/>
      <c r="G70" s="658"/>
      <c r="H70" s="34"/>
      <c r="I70" s="34"/>
      <c r="J70" s="34"/>
      <c r="K70" s="34"/>
      <c r="L70" s="34"/>
      <c r="M70" s="34"/>
      <c r="N70" s="34"/>
      <c r="O70" s="34"/>
      <c r="P70" s="34"/>
      <c r="Q70" s="658"/>
      <c r="R70" s="642"/>
      <c r="S70" s="642"/>
      <c r="T70" s="642"/>
      <c r="U70" s="64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642"/>
      <c r="AX70" s="642"/>
      <c r="AY70" s="642"/>
      <c r="AZ70" s="642"/>
      <c r="BA70" s="642"/>
      <c r="BB70" s="657"/>
      <c r="BC70" s="125"/>
      <c r="BD70" s="657"/>
      <c r="BE70" s="657"/>
      <c r="BF70" s="657"/>
      <c r="BG70" s="657"/>
      <c r="BH70" s="657"/>
      <c r="BI70" s="657"/>
      <c r="BJ70" s="657"/>
      <c r="BK70" s="657"/>
      <c r="BL70" s="657"/>
      <c r="BM70" s="657"/>
      <c r="BN70" s="642"/>
      <c r="BO70" s="642"/>
      <c r="BP70" s="642"/>
      <c r="BQ70" s="31"/>
      <c r="BR70" s="22"/>
      <c r="BS70" s="22"/>
      <c r="BT70" s="22"/>
      <c r="BU70" s="22"/>
      <c r="BV70" s="22"/>
      <c r="BW70" s="22"/>
      <c r="BX70" s="22"/>
      <c r="BY70" s="22"/>
      <c r="BZ70" s="22"/>
      <c r="CA70" s="22"/>
      <c r="CB70" s="22"/>
      <c r="CC70" s="22"/>
      <c r="CD70" s="22"/>
      <c r="CE70" s="22"/>
      <c r="CF70" s="22"/>
      <c r="CG70" s="22"/>
      <c r="CH70" s="22"/>
      <c r="CI70" s="22"/>
      <c r="CJ70" s="22"/>
      <c r="CK70" s="22"/>
      <c r="CL70" s="22"/>
      <c r="CM70" s="22"/>
      <c r="CN70" s="22"/>
      <c r="CO70" s="22"/>
      <c r="CP70" s="22"/>
      <c r="CQ70" s="22"/>
      <c r="CR70" s="22"/>
      <c r="CS70" s="22"/>
      <c r="CT70" s="22"/>
      <c r="CU70" s="22"/>
      <c r="CV70" s="22"/>
      <c r="CW70" s="22"/>
      <c r="CX70" s="22"/>
      <c r="CY70" s="642"/>
      <c r="CZ70" s="642"/>
      <c r="DA70" s="642"/>
      <c r="DB70" s="642"/>
      <c r="DC70" s="642"/>
      <c r="DD70" s="642"/>
      <c r="DF70" s="655"/>
      <c r="DG70" s="655"/>
    </row>
    <row r="71" spans="4:121" ht="8.25" customHeight="1">
      <c r="D71" s="656"/>
      <c r="E71" s="656"/>
      <c r="F71" s="656"/>
      <c r="G71" s="659"/>
      <c r="I71" s="34"/>
      <c r="J71" s="34"/>
      <c r="K71" s="34"/>
      <c r="L71" s="34"/>
      <c r="M71" s="34"/>
      <c r="N71" s="34"/>
      <c r="O71" s="34"/>
      <c r="P71" s="34"/>
      <c r="Q71" s="34"/>
      <c r="R71" s="646"/>
      <c r="S71" s="646"/>
      <c r="T71" s="646"/>
      <c r="U71" s="646"/>
      <c r="AW71" s="642"/>
      <c r="AX71" s="642"/>
      <c r="AY71" s="642"/>
      <c r="AZ71" s="642"/>
      <c r="BA71" s="642"/>
      <c r="BB71" s="125"/>
      <c r="BD71" s="125"/>
      <c r="BE71" s="125"/>
      <c r="BF71" s="125"/>
      <c r="BG71" s="125"/>
      <c r="BH71" s="125"/>
      <c r="BI71" s="125"/>
      <c r="BJ71" s="125"/>
      <c r="BK71" s="125"/>
      <c r="BL71" s="125"/>
      <c r="BM71" s="125"/>
      <c r="BN71" s="646"/>
      <c r="BO71" s="646"/>
      <c r="BP71" s="646"/>
      <c r="BQ71" s="646"/>
      <c r="CY71" s="642"/>
      <c r="CZ71" s="642"/>
      <c r="DA71" s="642"/>
      <c r="DB71" s="642"/>
      <c r="DC71" s="642"/>
      <c r="DD71" s="642"/>
      <c r="DF71" s="655"/>
      <c r="DG71" s="655"/>
    </row>
    <row r="72" spans="4:121" s="648" customFormat="1" ht="10.5" customHeight="1">
      <c r="DK72" s="66"/>
      <c r="DL72" s="66"/>
      <c r="DM72" s="66"/>
      <c r="DN72" s="66"/>
      <c r="DO72" s="66"/>
      <c r="DP72" s="66"/>
      <c r="DQ72" s="66"/>
    </row>
  </sheetData>
  <sheetProtection selectLockedCells="1"/>
  <mergeCells count="302">
    <mergeCell ref="D2:K2"/>
    <mergeCell ref="L2:P2"/>
    <mergeCell ref="W4:AF4"/>
    <mergeCell ref="DL5:DM5"/>
    <mergeCell ref="F9:H10"/>
    <mergeCell ref="I9:K10"/>
    <mergeCell ref="AC9:AN10"/>
    <mergeCell ref="AQ9:BC10"/>
    <mergeCell ref="CG10:DC15"/>
    <mergeCell ref="F11:H14"/>
    <mergeCell ref="AQ11:AS14"/>
    <mergeCell ref="AT11:AU14"/>
    <mergeCell ref="BI14:BU15"/>
    <mergeCell ref="C16:E21"/>
    <mergeCell ref="F16:L17"/>
    <mergeCell ref="M16:O17"/>
    <mergeCell ref="P16:U17"/>
    <mergeCell ref="V16:AM17"/>
    <mergeCell ref="AN16:AY17"/>
    <mergeCell ref="BD16:BH17"/>
    <mergeCell ref="J11:L14"/>
    <mergeCell ref="N11:P14"/>
    <mergeCell ref="R11:T14"/>
    <mergeCell ref="V11:X14"/>
    <mergeCell ref="AC11:AE14"/>
    <mergeCell ref="AG11:AI14"/>
    <mergeCell ref="AQ19:AS21"/>
    <mergeCell ref="AT19:AV21"/>
    <mergeCell ref="AW19:AY21"/>
    <mergeCell ref="BA19:BB21"/>
    <mergeCell ref="G25:AD26"/>
    <mergeCell ref="AN25:BM26"/>
    <mergeCell ref="BI16:BN17"/>
    <mergeCell ref="BO16:BU17"/>
    <mergeCell ref="BV16:BZ17"/>
    <mergeCell ref="CG16:DC26"/>
    <mergeCell ref="BD18:BH23"/>
    <mergeCell ref="BI18:BN23"/>
    <mergeCell ref="BO18:BU23"/>
    <mergeCell ref="BV18:BZ23"/>
    <mergeCell ref="BS25:CC26"/>
    <mergeCell ref="Y19:AA21"/>
    <mergeCell ref="AB19:AD21"/>
    <mergeCell ref="AE19:AG21"/>
    <mergeCell ref="AH19:AJ21"/>
    <mergeCell ref="AK19:AM21"/>
    <mergeCell ref="AN19:AP21"/>
    <mergeCell ref="G19:I21"/>
    <mergeCell ref="J19:L21"/>
    <mergeCell ref="M19:O21"/>
    <mergeCell ref="P19:R21"/>
    <mergeCell ref="S19:U21"/>
    <mergeCell ref="V19:X21"/>
    <mergeCell ref="G27:I27"/>
    <mergeCell ref="J27:L29"/>
    <mergeCell ref="M27:O27"/>
    <mergeCell ref="P27:R27"/>
    <mergeCell ref="S27:U29"/>
    <mergeCell ref="V27:X27"/>
    <mergeCell ref="G28:I29"/>
    <mergeCell ref="M28:O29"/>
    <mergeCell ref="P28:R29"/>
    <mergeCell ref="V28:X29"/>
    <mergeCell ref="Y27:AA27"/>
    <mergeCell ref="AB27:AD29"/>
    <mergeCell ref="AE27:AG27"/>
    <mergeCell ref="AH27:AJ27"/>
    <mergeCell ref="AK27:AL29"/>
    <mergeCell ref="AN27:AP27"/>
    <mergeCell ref="Y28:AA29"/>
    <mergeCell ref="AE28:AG29"/>
    <mergeCell ref="AH28:AJ29"/>
    <mergeCell ref="AN28:AP29"/>
    <mergeCell ref="BI27:BK29"/>
    <mergeCell ref="BL27:BN27"/>
    <mergeCell ref="BO27:BQ27"/>
    <mergeCell ref="BR27:BS29"/>
    <mergeCell ref="BU27:BW29"/>
    <mergeCell ref="BX27:BY29"/>
    <mergeCell ref="BL28:BN29"/>
    <mergeCell ref="BO28:BQ29"/>
    <mergeCell ref="AQ27:AS29"/>
    <mergeCell ref="AT27:AV27"/>
    <mergeCell ref="AW27:AY27"/>
    <mergeCell ref="AZ27:BB29"/>
    <mergeCell ref="BC27:BE27"/>
    <mergeCell ref="BF27:BH27"/>
    <mergeCell ref="AT28:AV29"/>
    <mergeCell ref="AW28:AY29"/>
    <mergeCell ref="BC28:BE29"/>
    <mergeCell ref="BF28:BH29"/>
    <mergeCell ref="G30:R31"/>
    <mergeCell ref="AB30:AO31"/>
    <mergeCell ref="BN30:BT31"/>
    <mergeCell ref="BU30:CF31"/>
    <mergeCell ref="G32:I32"/>
    <mergeCell ref="J32:L32"/>
    <mergeCell ref="M32:O32"/>
    <mergeCell ref="P32:R32"/>
    <mergeCell ref="S32:U32"/>
    <mergeCell ref="AQ32:AS32"/>
    <mergeCell ref="AT32:AU34"/>
    <mergeCell ref="AN33:AP34"/>
    <mergeCell ref="AQ33:AS34"/>
    <mergeCell ref="V32:X32"/>
    <mergeCell ref="Y32:Z34"/>
    <mergeCell ref="AB32:AD32"/>
    <mergeCell ref="AE32:AG32"/>
    <mergeCell ref="AH32:AJ32"/>
    <mergeCell ref="AK32:AM32"/>
    <mergeCell ref="AK33:AM34"/>
    <mergeCell ref="CF35:DB36"/>
    <mergeCell ref="H38:J40"/>
    <mergeCell ref="AF38:AN40"/>
    <mergeCell ref="AR38:AU40"/>
    <mergeCell ref="AV38:AX40"/>
    <mergeCell ref="AY38:AZ40"/>
    <mergeCell ref="BA38:BC40"/>
    <mergeCell ref="BX32:BY34"/>
    <mergeCell ref="G33:I34"/>
    <mergeCell ref="J33:L34"/>
    <mergeCell ref="M33:O34"/>
    <mergeCell ref="P33:R34"/>
    <mergeCell ref="S33:U34"/>
    <mergeCell ref="V33:X34"/>
    <mergeCell ref="AB33:AD34"/>
    <mergeCell ref="AE33:AG34"/>
    <mergeCell ref="AH33:AJ34"/>
    <mergeCell ref="BO32:BQ34"/>
    <mergeCell ref="BX38:BY40"/>
    <mergeCell ref="BZ38:CB40"/>
    <mergeCell ref="CC38:CD40"/>
    <mergeCell ref="BR32:BS34"/>
    <mergeCell ref="BU32:BW34"/>
    <mergeCell ref="AN32:AP32"/>
    <mergeCell ref="G49:Q53"/>
    <mergeCell ref="R49:U53"/>
    <mergeCell ref="BB49:BC50"/>
    <mergeCell ref="BH49:BM50"/>
    <mergeCell ref="CE38:CG40"/>
    <mergeCell ref="CH38:CI40"/>
    <mergeCell ref="CK38:CN40"/>
    <mergeCell ref="BD38:BE40"/>
    <mergeCell ref="BF38:BH40"/>
    <mergeCell ref="BI38:BJ40"/>
    <mergeCell ref="BL38:BO40"/>
    <mergeCell ref="BQ38:BT40"/>
    <mergeCell ref="BU38:BW40"/>
    <mergeCell ref="H41:P43"/>
    <mergeCell ref="V41:AV43"/>
    <mergeCell ref="BB41:BM43"/>
    <mergeCell ref="BQ41:CW43"/>
    <mergeCell ref="BR50:BT52"/>
    <mergeCell ref="BN49:BQ53"/>
    <mergeCell ref="V50:X52"/>
    <mergeCell ref="Y50:AA52"/>
    <mergeCell ref="AB50:AD52"/>
    <mergeCell ref="AE50:AG52"/>
    <mergeCell ref="AH50:AJ52"/>
    <mergeCell ref="DD41:DE41"/>
    <mergeCell ref="AB45:AD47"/>
    <mergeCell ref="AE45:AG47"/>
    <mergeCell ref="AH45:AJ47"/>
    <mergeCell ref="AK45:AM47"/>
    <mergeCell ref="CG45:CI47"/>
    <mergeCell ref="CJ45:CL47"/>
    <mergeCell ref="CM45:CO47"/>
    <mergeCell ref="AN45:AP47"/>
    <mergeCell ref="AQ45:AS47"/>
    <mergeCell ref="AT45:AV47"/>
    <mergeCell ref="AW45:AX47"/>
    <mergeCell ref="BR45:BT47"/>
    <mergeCell ref="BU45:BW47"/>
    <mergeCell ref="DF41:DG41"/>
    <mergeCell ref="DD42:DE53"/>
    <mergeCell ref="G44:Q48"/>
    <mergeCell ref="R44:U48"/>
    <mergeCell ref="BB44:BC45"/>
    <mergeCell ref="BH44:BM45"/>
    <mergeCell ref="BN44:BQ48"/>
    <mergeCell ref="V45:X47"/>
    <mergeCell ref="Y45:AA47"/>
    <mergeCell ref="DA47:DB48"/>
    <mergeCell ref="AD48:AE48"/>
    <mergeCell ref="AM48:AN48"/>
    <mergeCell ref="BW48:BX48"/>
    <mergeCell ref="CF48:CG48"/>
    <mergeCell ref="CO48:CP48"/>
    <mergeCell ref="CP45:CR47"/>
    <mergeCell ref="CS45:CU47"/>
    <mergeCell ref="CV45:CX47"/>
    <mergeCell ref="CY45:CZ47"/>
    <mergeCell ref="BB46:BM48"/>
    <mergeCell ref="AY47:BA48"/>
    <mergeCell ref="BX45:BZ47"/>
    <mergeCell ref="CA45:CC47"/>
    <mergeCell ref="CD45:CF47"/>
    <mergeCell ref="DA52:DB53"/>
    <mergeCell ref="AD53:AE53"/>
    <mergeCell ref="AM53:AN53"/>
    <mergeCell ref="BW53:BX53"/>
    <mergeCell ref="CF53:CG53"/>
    <mergeCell ref="CO53:CP53"/>
    <mergeCell ref="CM50:CO52"/>
    <mergeCell ref="CP50:CR52"/>
    <mergeCell ref="CS50:CU52"/>
    <mergeCell ref="CV50:CX52"/>
    <mergeCell ref="CY50:CZ52"/>
    <mergeCell ref="BB51:BM53"/>
    <mergeCell ref="BU50:BW52"/>
    <mergeCell ref="BX50:BZ52"/>
    <mergeCell ref="CA50:CC52"/>
    <mergeCell ref="CD50:CF52"/>
    <mergeCell ref="CG50:CI52"/>
    <mergeCell ref="CJ50:CL52"/>
    <mergeCell ref="AY52:BA53"/>
    <mergeCell ref="AK50:AM52"/>
    <mergeCell ref="AN50:AP52"/>
    <mergeCell ref="AQ50:AS52"/>
    <mergeCell ref="AT50:AV52"/>
    <mergeCell ref="AW50:AX52"/>
    <mergeCell ref="R54:U58"/>
    <mergeCell ref="BB54:BC55"/>
    <mergeCell ref="BH54:BM55"/>
    <mergeCell ref="V55:X57"/>
    <mergeCell ref="Y55:AA57"/>
    <mergeCell ref="AB55:AD57"/>
    <mergeCell ref="AE55:AG57"/>
    <mergeCell ref="AH55:AJ57"/>
    <mergeCell ref="AK55:AM57"/>
    <mergeCell ref="AY57:BA58"/>
    <mergeCell ref="BX55:BZ57"/>
    <mergeCell ref="CA55:CC57"/>
    <mergeCell ref="CD55:CF57"/>
    <mergeCell ref="CG55:CI57"/>
    <mergeCell ref="CJ55:CL57"/>
    <mergeCell ref="CM55:CO57"/>
    <mergeCell ref="AN55:AP57"/>
    <mergeCell ref="AQ55:AS57"/>
    <mergeCell ref="AT55:AV57"/>
    <mergeCell ref="AW55:AX57"/>
    <mergeCell ref="BR55:BT57"/>
    <mergeCell ref="BU55:BW57"/>
    <mergeCell ref="BN54:BQ58"/>
    <mergeCell ref="R59:U63"/>
    <mergeCell ref="BB59:BC60"/>
    <mergeCell ref="BH59:BM60"/>
    <mergeCell ref="BN59:BQ63"/>
    <mergeCell ref="D60:Q61"/>
    <mergeCell ref="V60:X62"/>
    <mergeCell ref="Y60:AA62"/>
    <mergeCell ref="AB60:AD62"/>
    <mergeCell ref="AE60:AG62"/>
    <mergeCell ref="AH60:AJ62"/>
    <mergeCell ref="M62:Q63"/>
    <mergeCell ref="AY62:BA63"/>
    <mergeCell ref="DA62:DB63"/>
    <mergeCell ref="AD63:AE63"/>
    <mergeCell ref="AM63:AN63"/>
    <mergeCell ref="BW63:BX63"/>
    <mergeCell ref="CF63:CG63"/>
    <mergeCell ref="CO63:CP63"/>
    <mergeCell ref="CM60:CO62"/>
    <mergeCell ref="CP60:CR62"/>
    <mergeCell ref="CS60:CU62"/>
    <mergeCell ref="CV60:CX62"/>
    <mergeCell ref="CY60:CZ62"/>
    <mergeCell ref="BB61:BM63"/>
    <mergeCell ref="BU60:BW62"/>
    <mergeCell ref="BX60:BZ62"/>
    <mergeCell ref="CA60:CC62"/>
    <mergeCell ref="CD60:CF62"/>
    <mergeCell ref="CG60:CI62"/>
    <mergeCell ref="CJ60:CL62"/>
    <mergeCell ref="AK60:AM62"/>
    <mergeCell ref="AN60:AP62"/>
    <mergeCell ref="AQ60:AS62"/>
    <mergeCell ref="AT60:AV62"/>
    <mergeCell ref="D38:F58"/>
    <mergeCell ref="G54:Q58"/>
    <mergeCell ref="BR67:CX67"/>
    <mergeCell ref="BR68:CX68"/>
    <mergeCell ref="V67:AV67"/>
    <mergeCell ref="V68:AV68"/>
    <mergeCell ref="DF42:DG63"/>
    <mergeCell ref="V65:AV65"/>
    <mergeCell ref="V66:AV66"/>
    <mergeCell ref="BR65:CX65"/>
    <mergeCell ref="BR66:CX66"/>
    <mergeCell ref="AW60:AX62"/>
    <mergeCell ref="BR60:BT62"/>
    <mergeCell ref="DA57:DB58"/>
    <mergeCell ref="AD58:AE58"/>
    <mergeCell ref="AM58:AN58"/>
    <mergeCell ref="BW58:BX58"/>
    <mergeCell ref="CF58:CG58"/>
    <mergeCell ref="CO58:CP58"/>
    <mergeCell ref="CP55:CR57"/>
    <mergeCell ref="CS55:CU57"/>
    <mergeCell ref="CV55:CX57"/>
    <mergeCell ref="CY55:CZ57"/>
    <mergeCell ref="BB56:BM58"/>
  </mergeCells>
  <phoneticPr fontId="2"/>
  <dataValidations count="2">
    <dataValidation type="list" allowBlank="1" showInputMessage="1" showErrorMessage="1" sqref="W4:AF4">
      <formula1>還付</formula1>
    </dataValidation>
    <dataValidation type="list" allowBlank="1" showInputMessage="1" showErrorMessage="1" error="料率が間違っております。" sqref="BB56:BM58">
      <formula1>確定雇用保険料率</formula1>
    </dataValidation>
  </dataValidations>
  <printOptions horizontalCentered="1" verticalCentered="1"/>
  <pageMargins left="0.39370078740157483" right="0.39370078740157483" top="0.23622047244094491" bottom="0.23622047244094491" header="0.11811023622047245" footer="0.11811023622047245"/>
  <pageSetup paperSize="9" scale="1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0"/>
  <sheetViews>
    <sheetView zoomScaleNormal="100" workbookViewId="0">
      <selection activeCell="E8" sqref="E8"/>
    </sheetView>
  </sheetViews>
  <sheetFormatPr defaultRowHeight="13"/>
  <cols>
    <col min="1" max="1" width="13" style="2385" bestFit="1" customWidth="1"/>
    <col min="2" max="2" width="5.7265625" style="2385" customWidth="1"/>
    <col min="3" max="3" width="13.1796875" style="2385" bestFit="1" customWidth="1"/>
    <col min="4" max="4" width="14.81640625" style="2385" bestFit="1" customWidth="1"/>
    <col min="5" max="6" width="20.7265625" style="2385" bestFit="1" customWidth="1"/>
    <col min="7" max="7" width="31.1796875" style="2385" bestFit="1" customWidth="1"/>
    <col min="8" max="8" width="10.08984375" style="2385" customWidth="1"/>
    <col min="9" max="9" width="8.6328125" style="2385" customWidth="1"/>
    <col min="10" max="10" width="9.08984375" style="2385" customWidth="1"/>
    <col min="11" max="11" width="7.08984375" style="2385" customWidth="1"/>
    <col min="12" max="16384" width="8.7265625" style="2385"/>
  </cols>
  <sheetData>
    <row r="1" spans="1:10">
      <c r="A1" s="2384"/>
      <c r="B1" s="2384"/>
      <c r="C1" s="2384"/>
      <c r="D1" s="2384"/>
      <c r="E1" s="2384"/>
      <c r="F1" s="2384"/>
      <c r="G1" s="2384"/>
      <c r="H1" s="2384"/>
      <c r="I1" s="2384"/>
      <c r="J1" s="2384"/>
    </row>
    <row r="2" spans="1:10">
      <c r="A2" s="2384"/>
      <c r="B2" s="2384"/>
      <c r="C2" s="2386"/>
      <c r="D2" s="2384"/>
      <c r="E2" s="2387"/>
      <c r="F2" s="2384"/>
      <c r="G2" s="2384"/>
      <c r="H2" s="2384"/>
      <c r="I2" s="2384"/>
      <c r="J2" s="2384"/>
    </row>
    <row r="3" spans="1:10">
      <c r="A3" s="2384"/>
      <c r="B3" s="2384"/>
      <c r="C3" s="2386"/>
      <c r="D3" s="2384"/>
      <c r="E3" s="2387"/>
      <c r="F3" s="2384"/>
      <c r="G3" s="2384"/>
      <c r="H3" s="2384"/>
      <c r="I3" s="2384"/>
      <c r="J3" s="2384"/>
    </row>
    <row r="4" spans="1:10">
      <c r="A4" s="2384"/>
      <c r="B4" s="2384"/>
      <c r="C4" s="2386"/>
      <c r="D4" s="2384"/>
      <c r="E4" s="2387"/>
      <c r="F4" s="2384"/>
      <c r="G4" s="2384"/>
      <c r="H4" s="2384"/>
      <c r="I4" s="2384"/>
      <c r="J4" s="2384"/>
    </row>
    <row r="5" spans="1:10">
      <c r="A5" s="2384"/>
      <c r="B5" s="2384"/>
      <c r="C5" s="2386"/>
      <c r="D5" s="2384"/>
      <c r="E5" s="2387"/>
      <c r="F5" s="2384"/>
      <c r="G5" s="2384"/>
      <c r="H5" s="2384"/>
      <c r="I5" s="2384"/>
      <c r="J5" s="2384"/>
    </row>
    <row r="6" spans="1:10">
      <c r="A6" s="2384"/>
      <c r="B6" s="2384"/>
      <c r="C6" s="2386"/>
      <c r="D6" s="2384"/>
      <c r="E6" s="2387"/>
      <c r="F6" s="2384"/>
      <c r="G6" s="2384"/>
      <c r="H6" s="2384"/>
      <c r="I6" s="2384"/>
      <c r="J6" s="2384"/>
    </row>
    <row r="7" spans="1:10">
      <c r="A7" s="2384"/>
      <c r="B7" s="2384"/>
      <c r="C7" s="2386"/>
      <c r="D7" s="2384"/>
      <c r="E7" s="2387"/>
      <c r="F7" s="2384"/>
      <c r="G7" s="2384"/>
      <c r="H7" s="2384"/>
      <c r="I7" s="2384"/>
      <c r="J7" s="2384"/>
    </row>
    <row r="8" spans="1:10">
      <c r="A8" s="2384"/>
      <c r="B8" s="2384"/>
      <c r="C8" s="2386"/>
      <c r="D8" s="2384"/>
      <c r="E8" s="2387"/>
      <c r="F8" s="2384"/>
      <c r="G8" s="2384"/>
      <c r="H8" s="2384"/>
      <c r="I8" s="2384"/>
      <c r="J8" s="2384"/>
    </row>
    <row r="9" spans="1:10">
      <c r="A9" s="2384"/>
      <c r="B9" s="2384"/>
      <c r="C9" s="2386"/>
      <c r="D9" s="2384"/>
      <c r="E9" s="2387"/>
      <c r="F9" s="2384"/>
      <c r="G9" s="2384"/>
      <c r="H9" s="2384"/>
      <c r="I9" s="2384"/>
      <c r="J9" s="2384"/>
    </row>
    <row r="10" spans="1:10">
      <c r="A10" s="2384"/>
      <c r="B10" s="2384"/>
      <c r="C10" s="2386"/>
      <c r="D10" s="2384"/>
      <c r="E10" s="2387"/>
      <c r="F10" s="2384"/>
      <c r="G10" s="2384"/>
      <c r="H10" s="2384"/>
      <c r="I10" s="2384"/>
      <c r="J10" s="2384"/>
    </row>
    <row r="11" spans="1:10">
      <c r="A11" s="2384"/>
      <c r="B11" s="2384"/>
      <c r="C11" s="2386"/>
      <c r="D11" s="2384"/>
      <c r="E11" s="2387"/>
      <c r="F11" s="2384"/>
      <c r="G11" s="2384"/>
      <c r="H11" s="2384"/>
      <c r="I11" s="2384"/>
      <c r="J11" s="2384"/>
    </row>
    <row r="12" spans="1:10">
      <c r="A12" s="2384"/>
      <c r="B12" s="2384"/>
      <c r="C12" s="2386"/>
      <c r="D12" s="2384"/>
      <c r="E12" s="2387"/>
      <c r="F12" s="2384"/>
      <c r="G12" s="2384"/>
      <c r="H12" s="2384"/>
      <c r="I12" s="2384"/>
      <c r="J12" s="2384"/>
    </row>
    <row r="13" spans="1:10">
      <c r="A13" s="2384"/>
      <c r="B13" s="2384"/>
      <c r="C13" s="2386"/>
      <c r="D13" s="2384"/>
      <c r="E13" s="2387"/>
      <c r="F13" s="2384"/>
      <c r="G13" s="2384"/>
      <c r="H13" s="2384"/>
      <c r="I13" s="2384"/>
      <c r="J13" s="2384"/>
    </row>
    <row r="14" spans="1:10">
      <c r="A14" s="2384"/>
      <c r="B14" s="2384"/>
      <c r="C14" s="2386"/>
      <c r="D14" s="2384"/>
      <c r="E14" s="2387"/>
      <c r="F14" s="2384"/>
      <c r="G14" s="2384"/>
      <c r="H14" s="2384"/>
      <c r="I14" s="2384"/>
      <c r="J14" s="2384"/>
    </row>
    <row r="15" spans="1:10">
      <c r="A15" s="2384"/>
      <c r="B15" s="2384"/>
      <c r="C15" s="2386"/>
      <c r="D15" s="2384"/>
      <c r="E15" s="2387"/>
      <c r="F15" s="2384"/>
      <c r="G15" s="2384"/>
      <c r="H15" s="2384"/>
      <c r="I15" s="2384"/>
      <c r="J15" s="2384"/>
    </row>
    <row r="16" spans="1:10">
      <c r="A16" s="2384"/>
      <c r="B16" s="2384"/>
      <c r="C16" s="2386"/>
      <c r="D16" s="2384"/>
      <c r="E16" s="2387"/>
      <c r="F16" s="2384"/>
      <c r="G16" s="2384"/>
      <c r="H16" s="2384"/>
      <c r="I16" s="2384"/>
      <c r="J16" s="2384"/>
    </row>
    <row r="17" spans="1:10">
      <c r="A17" s="2384"/>
      <c r="B17" s="2384"/>
      <c r="C17" s="2386"/>
      <c r="D17" s="2384"/>
      <c r="E17" s="2387"/>
      <c r="F17" s="2384"/>
      <c r="G17" s="2384"/>
      <c r="H17" s="2384"/>
      <c r="I17" s="2384"/>
      <c r="J17" s="2384"/>
    </row>
    <row r="18" spans="1:10">
      <c r="A18" s="2384"/>
      <c r="B18" s="2384"/>
      <c r="C18" s="2386"/>
      <c r="D18" s="2384"/>
      <c r="E18" s="2387"/>
      <c r="F18" s="2384"/>
      <c r="G18" s="2384"/>
      <c r="H18" s="2384"/>
      <c r="I18" s="2384"/>
      <c r="J18" s="2384"/>
    </row>
    <row r="19" spans="1:10">
      <c r="A19" s="2384"/>
      <c r="B19" s="2384"/>
      <c r="C19" s="2386"/>
      <c r="D19" s="2384"/>
      <c r="E19" s="2387"/>
      <c r="F19" s="2384"/>
      <c r="G19" s="2384"/>
      <c r="H19" s="2384"/>
      <c r="I19" s="2384"/>
      <c r="J19" s="2384"/>
    </row>
    <row r="20" spans="1:10">
      <c r="A20" s="2384"/>
      <c r="B20" s="2384"/>
      <c r="C20" s="2386"/>
      <c r="D20" s="2384"/>
      <c r="E20" s="2387"/>
      <c r="F20" s="2384"/>
      <c r="G20" s="2384"/>
      <c r="H20" s="2384"/>
      <c r="I20" s="2384"/>
      <c r="J20" s="2384"/>
    </row>
    <row r="21" spans="1:10">
      <c r="A21" s="2384"/>
      <c r="B21" s="2384"/>
      <c r="C21" s="2386"/>
      <c r="D21" s="2384"/>
      <c r="E21" s="2387"/>
      <c r="F21" s="2384"/>
      <c r="G21" s="2384"/>
      <c r="H21" s="2384"/>
      <c r="I21" s="2384"/>
      <c r="J21" s="2384"/>
    </row>
    <row r="22" spans="1:10">
      <c r="A22" s="2384"/>
      <c r="B22" s="2384"/>
      <c r="C22" s="2386"/>
      <c r="D22" s="2384"/>
      <c r="E22" s="2387"/>
      <c r="F22" s="2384"/>
      <c r="G22" s="2384"/>
      <c r="H22" s="2384"/>
      <c r="I22" s="2384"/>
      <c r="J22" s="2384"/>
    </row>
    <row r="23" spans="1:10">
      <c r="A23" s="2384"/>
      <c r="B23" s="2384"/>
      <c r="C23" s="2386"/>
      <c r="D23" s="2384"/>
      <c r="E23" s="2387"/>
      <c r="F23" s="2384"/>
      <c r="G23" s="2384"/>
      <c r="H23" s="2384"/>
      <c r="I23" s="2384"/>
      <c r="J23" s="2384"/>
    </row>
    <row r="24" spans="1:10">
      <c r="A24" s="2384"/>
      <c r="B24" s="2384"/>
      <c r="C24" s="2386"/>
      <c r="D24" s="2384"/>
      <c r="E24" s="2387"/>
      <c r="F24" s="2384"/>
      <c r="G24" s="2384"/>
      <c r="H24" s="2384"/>
      <c r="I24" s="2384"/>
      <c r="J24" s="2384"/>
    </row>
    <row r="25" spans="1:10">
      <c r="A25" s="2384"/>
      <c r="B25" s="2384"/>
      <c r="C25" s="2386"/>
      <c r="D25" s="2384"/>
      <c r="E25" s="2387"/>
      <c r="F25" s="2384"/>
      <c r="G25" s="2384"/>
      <c r="H25" s="2384"/>
      <c r="I25" s="2384"/>
      <c r="J25" s="2384"/>
    </row>
    <row r="26" spans="1:10">
      <c r="A26" s="2384"/>
      <c r="B26" s="2384"/>
      <c r="C26" s="2386"/>
      <c r="D26" s="2384"/>
      <c r="E26" s="2387"/>
      <c r="F26" s="2384"/>
      <c r="G26" s="2384"/>
      <c r="H26" s="2384"/>
      <c r="I26" s="2384"/>
      <c r="J26" s="2384"/>
    </row>
    <row r="27" spans="1:10">
      <c r="A27" s="2384"/>
      <c r="B27" s="2384"/>
      <c r="C27" s="2386"/>
      <c r="D27" s="2384"/>
      <c r="E27" s="2387"/>
      <c r="F27" s="2384"/>
      <c r="G27" s="2384"/>
      <c r="H27" s="2384"/>
      <c r="I27" s="2384"/>
      <c r="J27" s="2384"/>
    </row>
    <row r="28" spans="1:10">
      <c r="A28" s="2384"/>
      <c r="B28" s="2384"/>
      <c r="C28" s="2386"/>
      <c r="D28" s="2384"/>
      <c r="E28" s="2387"/>
      <c r="F28" s="2384"/>
      <c r="G28" s="2384"/>
      <c r="H28" s="2384"/>
      <c r="I28" s="2384"/>
      <c r="J28" s="2384"/>
    </row>
    <row r="29" spans="1:10">
      <c r="A29" s="2384"/>
      <c r="B29" s="2384"/>
      <c r="C29" s="2386"/>
      <c r="D29" s="2384"/>
      <c r="E29" s="2387"/>
      <c r="F29" s="2384"/>
      <c r="G29" s="2384"/>
      <c r="H29" s="2384"/>
      <c r="I29" s="2384"/>
      <c r="J29" s="2384"/>
    </row>
    <row r="30" spans="1:10">
      <c r="A30" s="2384"/>
      <c r="B30" s="2384"/>
      <c r="C30" s="2386"/>
      <c r="D30" s="2384"/>
      <c r="E30" s="2387"/>
      <c r="F30" s="2384"/>
      <c r="G30" s="2384"/>
      <c r="H30" s="2384"/>
      <c r="I30" s="2384"/>
      <c r="J30" s="2384"/>
    </row>
    <row r="31" spans="1:10">
      <c r="A31" s="2384"/>
      <c r="B31" s="2384"/>
      <c r="C31" s="2386"/>
      <c r="D31" s="2384"/>
      <c r="E31" s="2387"/>
      <c r="F31" s="2384"/>
      <c r="G31" s="2384"/>
      <c r="H31" s="2384"/>
      <c r="I31" s="2384"/>
      <c r="J31" s="2384"/>
    </row>
    <row r="32" spans="1:10">
      <c r="A32" s="2384"/>
      <c r="B32" s="2384"/>
      <c r="C32" s="2386"/>
      <c r="D32" s="2384"/>
      <c r="E32" s="2387"/>
      <c r="F32" s="2384"/>
      <c r="G32" s="2384"/>
      <c r="H32" s="2384"/>
      <c r="I32" s="2384"/>
      <c r="J32" s="2384"/>
    </row>
    <row r="33" spans="1:10">
      <c r="A33" s="2384"/>
      <c r="B33" s="2384"/>
      <c r="C33" s="2386"/>
      <c r="D33" s="2384"/>
      <c r="E33" s="2387"/>
      <c r="F33" s="2384"/>
      <c r="G33" s="2384"/>
      <c r="H33" s="2384"/>
      <c r="I33" s="2384"/>
      <c r="J33" s="2384"/>
    </row>
    <row r="34" spans="1:10">
      <c r="A34" s="2384"/>
      <c r="B34" s="2384"/>
      <c r="C34" s="2386"/>
      <c r="D34" s="2384"/>
      <c r="E34" s="2387"/>
      <c r="F34" s="2384"/>
      <c r="G34" s="2384"/>
      <c r="H34" s="2384"/>
      <c r="I34" s="2384"/>
      <c r="J34" s="2384"/>
    </row>
    <row r="35" spans="1:10">
      <c r="A35" s="2384"/>
      <c r="B35" s="2384"/>
      <c r="C35" s="2386"/>
      <c r="D35" s="2384"/>
      <c r="E35" s="2387"/>
      <c r="F35" s="2384"/>
      <c r="G35" s="2384"/>
      <c r="H35" s="2384"/>
      <c r="I35" s="2384"/>
      <c r="J35" s="2384"/>
    </row>
    <row r="36" spans="1:10">
      <c r="A36" s="2384"/>
      <c r="B36" s="2384"/>
      <c r="C36" s="2386"/>
      <c r="D36" s="2384"/>
      <c r="E36" s="2387"/>
      <c r="F36" s="2384"/>
      <c r="G36" s="2384"/>
      <c r="H36" s="2384"/>
      <c r="I36" s="2384"/>
      <c r="J36" s="2384"/>
    </row>
    <row r="37" spans="1:10">
      <c r="A37" s="2384"/>
      <c r="B37" s="2384"/>
      <c r="C37" s="2386"/>
      <c r="D37" s="2384"/>
      <c r="E37" s="2387"/>
      <c r="F37" s="2384"/>
      <c r="G37" s="2384"/>
      <c r="H37" s="2384"/>
      <c r="I37" s="2384"/>
      <c r="J37" s="2384"/>
    </row>
    <row r="38" spans="1:10">
      <c r="A38" s="2384"/>
      <c r="B38" s="2384"/>
      <c r="C38" s="2386"/>
      <c r="D38" s="2384"/>
      <c r="E38" s="2387"/>
      <c r="F38" s="2384"/>
      <c r="G38" s="2384"/>
      <c r="H38" s="2384"/>
      <c r="I38" s="2384"/>
      <c r="J38" s="2384"/>
    </row>
    <row r="39" spans="1:10">
      <c r="A39" s="2384"/>
      <c r="B39" s="2384"/>
      <c r="C39" s="2386"/>
      <c r="D39" s="2384"/>
      <c r="E39" s="2387"/>
      <c r="F39" s="2384"/>
      <c r="G39" s="2384"/>
      <c r="H39" s="2384"/>
      <c r="I39" s="2384"/>
      <c r="J39" s="2384"/>
    </row>
    <row r="40" spans="1:10">
      <c r="A40" s="2384"/>
      <c r="B40" s="2384"/>
      <c r="C40" s="2386"/>
      <c r="D40" s="2384"/>
      <c r="E40" s="2387"/>
      <c r="F40" s="2384"/>
      <c r="G40" s="2384"/>
      <c r="H40" s="2384"/>
      <c r="I40" s="2384"/>
      <c r="J40" s="2384"/>
    </row>
    <row r="41" spans="1:10">
      <c r="A41" s="2384"/>
      <c r="B41" s="2384"/>
      <c r="C41" s="2386"/>
      <c r="D41" s="2384"/>
      <c r="E41" s="2387"/>
      <c r="F41" s="2384"/>
      <c r="G41" s="2384"/>
      <c r="H41" s="2384"/>
      <c r="I41" s="2384"/>
      <c r="J41" s="2384"/>
    </row>
    <row r="42" spans="1:10">
      <c r="A42" s="2384"/>
      <c r="B42" s="2384"/>
      <c r="C42" s="2386"/>
      <c r="D42" s="2384"/>
      <c r="E42" s="2387"/>
      <c r="F42" s="2384"/>
      <c r="G42" s="2384"/>
      <c r="H42" s="2384"/>
      <c r="I42" s="2384"/>
      <c r="J42" s="2384"/>
    </row>
    <row r="43" spans="1:10">
      <c r="A43" s="2384"/>
      <c r="B43" s="2384"/>
      <c r="C43" s="2386"/>
      <c r="D43" s="2384"/>
      <c r="E43" s="2387"/>
      <c r="F43" s="2384"/>
      <c r="G43" s="2384"/>
      <c r="H43" s="2384"/>
      <c r="I43" s="2384"/>
      <c r="J43" s="2384"/>
    </row>
    <row r="44" spans="1:10">
      <c r="A44" s="2384"/>
      <c r="B44" s="2384"/>
      <c r="C44" s="2386"/>
      <c r="D44" s="2384"/>
      <c r="E44" s="2387"/>
      <c r="F44" s="2384"/>
      <c r="G44" s="2384"/>
      <c r="H44" s="2384"/>
      <c r="I44" s="2384"/>
      <c r="J44" s="2384"/>
    </row>
    <row r="45" spans="1:10">
      <c r="A45" s="2384"/>
      <c r="B45" s="2384"/>
      <c r="C45" s="2386"/>
      <c r="D45" s="2384"/>
      <c r="E45" s="2387"/>
      <c r="F45" s="2384"/>
      <c r="G45" s="2384"/>
      <c r="H45" s="2384"/>
      <c r="I45" s="2384"/>
      <c r="J45" s="2384"/>
    </row>
    <row r="46" spans="1:10">
      <c r="A46" s="2384"/>
      <c r="B46" s="2384"/>
      <c r="C46" s="2386"/>
      <c r="D46" s="2384"/>
      <c r="E46" s="2387"/>
      <c r="F46" s="2384"/>
      <c r="G46" s="2384"/>
      <c r="H46" s="2384"/>
      <c r="I46" s="2384"/>
      <c r="J46" s="2384"/>
    </row>
    <row r="47" spans="1:10">
      <c r="A47" s="2384"/>
      <c r="B47" s="2384"/>
      <c r="C47" s="2386"/>
      <c r="D47" s="2384"/>
      <c r="E47" s="2387"/>
      <c r="F47" s="2384"/>
      <c r="G47" s="2384"/>
      <c r="H47" s="2384"/>
      <c r="I47" s="2384"/>
      <c r="J47" s="2384"/>
    </row>
    <row r="48" spans="1:10">
      <c r="A48" s="2384"/>
      <c r="B48" s="2384"/>
      <c r="C48" s="2386"/>
      <c r="D48" s="2384"/>
      <c r="E48" s="2387"/>
      <c r="F48" s="2384"/>
      <c r="G48" s="2384"/>
      <c r="H48" s="2384"/>
      <c r="I48" s="2384"/>
      <c r="J48" s="2384"/>
    </row>
    <row r="49" spans="1:10">
      <c r="A49" s="2384"/>
      <c r="B49" s="2384"/>
      <c r="C49" s="2386"/>
      <c r="D49" s="2384"/>
      <c r="E49" s="2387"/>
      <c r="F49" s="2384"/>
      <c r="G49" s="2384"/>
      <c r="H49" s="2384"/>
      <c r="I49" s="2384"/>
      <c r="J49" s="2384"/>
    </row>
    <row r="50" spans="1:10">
      <c r="A50" s="2384"/>
      <c r="B50" s="2384"/>
      <c r="C50" s="2386"/>
      <c r="D50" s="2384"/>
      <c r="E50" s="2387"/>
      <c r="F50" s="2384"/>
      <c r="G50" s="2384"/>
      <c r="H50" s="2384"/>
      <c r="I50" s="2384"/>
      <c r="J50" s="2384"/>
    </row>
    <row r="51" spans="1:10">
      <c r="A51" s="2384"/>
      <c r="B51" s="2384"/>
      <c r="C51" s="2386"/>
      <c r="D51" s="2384"/>
      <c r="E51" s="2387"/>
      <c r="F51" s="2384"/>
      <c r="G51" s="2384"/>
      <c r="H51" s="2384"/>
      <c r="I51" s="2384"/>
      <c r="J51" s="2384"/>
    </row>
    <row r="52" spans="1:10">
      <c r="A52" s="2384"/>
      <c r="B52" s="2384"/>
      <c r="C52" s="2386"/>
      <c r="D52" s="2384"/>
      <c r="E52" s="2387"/>
      <c r="F52" s="2384"/>
      <c r="G52" s="2384"/>
      <c r="H52" s="2384"/>
      <c r="I52" s="2384"/>
      <c r="J52" s="2384"/>
    </row>
    <row r="53" spans="1:10">
      <c r="A53" s="2384"/>
      <c r="B53" s="2384"/>
      <c r="C53" s="2386"/>
      <c r="D53" s="2384"/>
      <c r="E53" s="2387"/>
      <c r="F53" s="2384"/>
      <c r="G53" s="2384"/>
      <c r="H53" s="2384"/>
      <c r="I53" s="2384"/>
      <c r="J53" s="2384"/>
    </row>
    <row r="54" spans="1:10">
      <c r="A54" s="2384"/>
      <c r="B54" s="2384"/>
      <c r="C54" s="2386"/>
      <c r="D54" s="2384"/>
      <c r="E54" s="2387"/>
      <c r="F54" s="2384"/>
      <c r="G54" s="2384"/>
      <c r="H54" s="2384"/>
      <c r="I54" s="2384"/>
      <c r="J54" s="2384"/>
    </row>
    <row r="55" spans="1:10">
      <c r="A55" s="2384"/>
      <c r="B55" s="2384"/>
      <c r="C55" s="2386"/>
      <c r="D55" s="2384"/>
      <c r="E55" s="2387"/>
      <c r="F55" s="2384"/>
      <c r="G55" s="2384"/>
      <c r="H55" s="2384"/>
      <c r="I55" s="2384"/>
      <c r="J55" s="2384"/>
    </row>
    <row r="56" spans="1:10">
      <c r="A56" s="2384"/>
      <c r="B56" s="2384"/>
      <c r="C56" s="2386"/>
      <c r="D56" s="2384"/>
      <c r="E56" s="2387"/>
      <c r="F56" s="2384"/>
      <c r="G56" s="2384"/>
      <c r="H56" s="2384"/>
      <c r="I56" s="2384"/>
      <c r="J56" s="2384"/>
    </row>
    <row r="57" spans="1:10">
      <c r="A57" s="2384"/>
      <c r="B57" s="2384"/>
      <c r="C57" s="2386"/>
      <c r="D57" s="2384"/>
      <c r="E57" s="2387"/>
      <c r="F57" s="2384"/>
      <c r="G57" s="2384"/>
      <c r="H57" s="2384"/>
      <c r="I57" s="2384"/>
      <c r="J57" s="2384"/>
    </row>
    <row r="58" spans="1:10">
      <c r="A58" s="2384"/>
      <c r="B58" s="2384"/>
      <c r="C58" s="2386"/>
      <c r="D58" s="2384"/>
      <c r="E58" s="2387"/>
      <c r="F58" s="2384"/>
      <c r="G58" s="2384"/>
      <c r="H58" s="2384"/>
      <c r="I58" s="2384"/>
      <c r="J58" s="2384"/>
    </row>
    <row r="59" spans="1:10">
      <c r="A59" s="2384"/>
      <c r="B59" s="2384"/>
      <c r="C59" s="2386"/>
      <c r="D59" s="2384"/>
      <c r="E59" s="2387"/>
      <c r="F59" s="2384"/>
      <c r="G59" s="2384"/>
      <c r="H59" s="2384"/>
      <c r="I59" s="2384"/>
      <c r="J59" s="2384"/>
    </row>
    <row r="60" spans="1:10">
      <c r="A60" s="2384"/>
      <c r="B60" s="2384"/>
      <c r="C60" s="2386"/>
      <c r="D60" s="2384"/>
      <c r="E60" s="2387"/>
      <c r="F60" s="2384"/>
      <c r="G60" s="2384"/>
      <c r="H60" s="2384"/>
      <c r="I60" s="2384"/>
      <c r="J60" s="2384"/>
    </row>
    <row r="61" spans="1:10">
      <c r="A61" s="2384"/>
      <c r="B61" s="2384"/>
      <c r="C61" s="2386"/>
      <c r="D61" s="2384"/>
      <c r="E61" s="2387"/>
      <c r="F61" s="2384"/>
      <c r="G61" s="2384"/>
      <c r="H61" s="2384"/>
      <c r="I61" s="2384"/>
      <c r="J61" s="2384"/>
    </row>
    <row r="62" spans="1:10">
      <c r="A62" s="2384"/>
      <c r="B62" s="2384"/>
      <c r="C62" s="2386"/>
      <c r="D62" s="2384"/>
      <c r="E62" s="2387"/>
      <c r="F62" s="2384"/>
      <c r="G62" s="2384"/>
      <c r="H62" s="2384"/>
      <c r="I62" s="2384"/>
      <c r="J62" s="2384"/>
    </row>
    <row r="63" spans="1:10">
      <c r="A63" s="2384"/>
      <c r="B63" s="2384"/>
      <c r="C63" s="2386"/>
      <c r="D63" s="2384"/>
      <c r="E63" s="2387"/>
      <c r="F63" s="2384"/>
      <c r="G63" s="2384"/>
      <c r="H63" s="2384"/>
      <c r="I63" s="2384"/>
      <c r="J63" s="2384"/>
    </row>
    <row r="64" spans="1:10">
      <c r="A64" s="2384"/>
      <c r="B64" s="2384"/>
      <c r="C64" s="2386"/>
      <c r="D64" s="2384"/>
      <c r="E64" s="2387"/>
      <c r="F64" s="2384"/>
      <c r="G64" s="2384"/>
      <c r="H64" s="2384"/>
      <c r="I64" s="2384"/>
      <c r="J64" s="2384"/>
    </row>
    <row r="65" spans="1:10">
      <c r="A65" s="2384"/>
      <c r="B65" s="2384"/>
      <c r="C65" s="2386"/>
      <c r="D65" s="2384"/>
      <c r="E65" s="2387"/>
      <c r="F65" s="2384"/>
      <c r="G65" s="2384"/>
      <c r="H65" s="2384"/>
      <c r="I65" s="2384"/>
      <c r="J65" s="2384"/>
    </row>
    <row r="66" spans="1:10">
      <c r="A66" s="2384"/>
      <c r="B66" s="2384"/>
      <c r="C66" s="2386"/>
      <c r="D66" s="2384"/>
      <c r="E66" s="2387"/>
      <c r="F66" s="2384"/>
      <c r="G66" s="2384"/>
      <c r="H66" s="2384"/>
      <c r="I66" s="2384"/>
      <c r="J66" s="2384"/>
    </row>
    <row r="67" spans="1:10">
      <c r="A67" s="2384"/>
      <c r="B67" s="2384"/>
      <c r="C67" s="2386"/>
      <c r="D67" s="2384"/>
      <c r="E67" s="2387"/>
      <c r="F67" s="2384"/>
      <c r="G67" s="2384"/>
      <c r="H67" s="2384"/>
      <c r="I67" s="2384"/>
      <c r="J67" s="2384"/>
    </row>
    <row r="68" spans="1:10">
      <c r="A68" s="2384"/>
      <c r="B68" s="2384"/>
      <c r="C68" s="2386"/>
      <c r="D68" s="2384"/>
      <c r="E68" s="2387"/>
      <c r="F68" s="2384"/>
      <c r="G68" s="2384"/>
      <c r="H68" s="2384"/>
      <c r="I68" s="2384"/>
      <c r="J68" s="2384"/>
    </row>
    <row r="69" spans="1:10">
      <c r="A69" s="2384"/>
      <c r="B69" s="2384"/>
      <c r="C69" s="2386"/>
      <c r="D69" s="2384"/>
      <c r="E69" s="2387"/>
      <c r="F69" s="2384"/>
      <c r="G69" s="2384"/>
      <c r="H69" s="2384"/>
      <c r="I69" s="2384"/>
      <c r="J69" s="2384"/>
    </row>
    <row r="70" spans="1:10">
      <c r="A70" s="2384"/>
      <c r="B70" s="2384"/>
      <c r="C70" s="2386"/>
      <c r="D70" s="2384"/>
      <c r="E70" s="2387"/>
      <c r="F70" s="2384"/>
      <c r="G70" s="2384"/>
      <c r="H70" s="2384"/>
      <c r="I70" s="2384"/>
      <c r="J70" s="2384"/>
    </row>
    <row r="71" spans="1:10">
      <c r="A71" s="2384"/>
      <c r="B71" s="2384"/>
      <c r="C71" s="2386"/>
      <c r="D71" s="2384"/>
      <c r="E71" s="2387"/>
      <c r="F71" s="2384"/>
      <c r="G71" s="2384"/>
      <c r="H71" s="2384"/>
      <c r="I71" s="2384"/>
      <c r="J71" s="2384"/>
    </row>
    <row r="72" spans="1:10">
      <c r="A72" s="2384"/>
      <c r="B72" s="2384"/>
      <c r="C72" s="2386"/>
      <c r="D72" s="2384"/>
      <c r="E72" s="2387"/>
      <c r="F72" s="2384"/>
      <c r="G72" s="2384"/>
      <c r="H72" s="2384"/>
      <c r="I72" s="2384"/>
      <c r="J72" s="2384"/>
    </row>
    <row r="73" spans="1:10">
      <c r="A73" s="2384"/>
      <c r="B73" s="2384"/>
      <c r="C73" s="2386"/>
      <c r="D73" s="2384"/>
      <c r="E73" s="2387"/>
      <c r="F73" s="2384"/>
      <c r="G73" s="2384"/>
      <c r="H73" s="2384"/>
      <c r="I73" s="2384"/>
      <c r="J73" s="2384"/>
    </row>
    <row r="74" spans="1:10">
      <c r="A74" s="2384"/>
      <c r="B74" s="2384"/>
      <c r="C74" s="2386"/>
      <c r="D74" s="2384"/>
      <c r="E74" s="2387"/>
      <c r="F74" s="2384"/>
      <c r="G74" s="2384"/>
      <c r="H74" s="2384"/>
      <c r="I74" s="2384"/>
      <c r="J74" s="2384"/>
    </row>
    <row r="75" spans="1:10">
      <c r="A75" s="2384"/>
      <c r="B75" s="2384"/>
      <c r="C75" s="2386"/>
      <c r="D75" s="2384"/>
      <c r="E75" s="2387"/>
      <c r="F75" s="2384"/>
      <c r="G75" s="2384"/>
      <c r="H75" s="2384"/>
      <c r="I75" s="2384"/>
      <c r="J75" s="2384"/>
    </row>
    <row r="76" spans="1:10">
      <c r="A76" s="2384"/>
      <c r="B76" s="2384"/>
      <c r="C76" s="2386"/>
      <c r="D76" s="2384"/>
      <c r="E76" s="2387"/>
      <c r="F76" s="2384"/>
      <c r="G76" s="2384"/>
      <c r="H76" s="2384"/>
      <c r="I76" s="2384"/>
      <c r="J76" s="2384"/>
    </row>
    <row r="77" spans="1:10">
      <c r="A77" s="2384"/>
      <c r="B77" s="2384"/>
      <c r="C77" s="2386"/>
      <c r="D77" s="2384"/>
      <c r="E77" s="2387"/>
      <c r="F77" s="2384"/>
      <c r="G77" s="2384"/>
      <c r="H77" s="2384"/>
      <c r="I77" s="2384"/>
      <c r="J77" s="2384"/>
    </row>
    <row r="78" spans="1:10">
      <c r="A78" s="2384"/>
      <c r="B78" s="2384"/>
      <c r="C78" s="2386"/>
      <c r="D78" s="2384"/>
      <c r="E78" s="2387"/>
      <c r="F78" s="2384"/>
      <c r="G78" s="2384"/>
      <c r="H78" s="2384"/>
      <c r="I78" s="2384"/>
      <c r="J78" s="2384"/>
    </row>
    <row r="79" spans="1:10">
      <c r="A79" s="2384"/>
      <c r="B79" s="2384"/>
      <c r="C79" s="2386"/>
      <c r="D79" s="2384"/>
      <c r="E79" s="2387"/>
      <c r="F79" s="2384"/>
      <c r="G79" s="2384"/>
      <c r="H79" s="2384"/>
      <c r="I79" s="2384"/>
      <c r="J79" s="2384"/>
    </row>
    <row r="80" spans="1:10">
      <c r="A80" s="2384"/>
      <c r="B80" s="2384"/>
      <c r="C80" s="2386"/>
      <c r="D80" s="2384"/>
      <c r="E80" s="2387"/>
      <c r="F80" s="2384"/>
      <c r="G80" s="2384"/>
      <c r="H80" s="2384"/>
      <c r="I80" s="2384"/>
      <c r="J80" s="2384"/>
    </row>
    <row r="81" spans="1:10">
      <c r="A81" s="2384"/>
      <c r="B81" s="2384"/>
      <c r="C81" s="2386"/>
      <c r="D81" s="2384"/>
      <c r="E81" s="2387"/>
      <c r="F81" s="2384"/>
      <c r="G81" s="2384"/>
      <c r="H81" s="2384"/>
      <c r="I81" s="2384"/>
      <c r="J81" s="2384"/>
    </row>
    <row r="82" spans="1:10">
      <c r="A82" s="2384"/>
      <c r="B82" s="2384"/>
      <c r="C82" s="2386"/>
      <c r="D82" s="2384"/>
      <c r="E82" s="2387"/>
      <c r="F82" s="2384"/>
      <c r="G82" s="2384"/>
      <c r="H82" s="2384"/>
      <c r="I82" s="2384"/>
      <c r="J82" s="2384"/>
    </row>
    <row r="83" spans="1:10">
      <c r="A83" s="2384"/>
      <c r="B83" s="2384"/>
      <c r="C83" s="2386"/>
      <c r="D83" s="2384"/>
      <c r="E83" s="2387"/>
      <c r="F83" s="2384"/>
      <c r="G83" s="2384"/>
      <c r="H83" s="2384"/>
      <c r="I83" s="2384"/>
      <c r="J83" s="2384"/>
    </row>
    <row r="84" spans="1:10">
      <c r="A84" s="2384"/>
      <c r="B84" s="2384"/>
      <c r="C84" s="2386"/>
      <c r="D84" s="2384"/>
      <c r="E84" s="2387"/>
      <c r="F84" s="2384"/>
      <c r="G84" s="2384"/>
      <c r="H84" s="2384"/>
      <c r="I84" s="2384"/>
      <c r="J84" s="2384"/>
    </row>
    <row r="85" spans="1:10">
      <c r="A85" s="2384"/>
      <c r="B85" s="2384"/>
      <c r="C85" s="2386"/>
      <c r="D85" s="2384"/>
      <c r="E85" s="2387"/>
      <c r="F85" s="2384"/>
      <c r="G85" s="2384"/>
      <c r="H85" s="2384"/>
      <c r="I85" s="2384"/>
      <c r="J85" s="2384"/>
    </row>
    <row r="86" spans="1:10">
      <c r="A86" s="2384"/>
      <c r="B86" s="2384"/>
      <c r="C86" s="2386"/>
      <c r="D86" s="2384"/>
      <c r="E86" s="2387"/>
      <c r="F86" s="2384"/>
      <c r="G86" s="2384"/>
      <c r="H86" s="2384"/>
      <c r="I86" s="2384"/>
      <c r="J86" s="2384"/>
    </row>
    <row r="87" spans="1:10">
      <c r="A87" s="2384"/>
      <c r="B87" s="2384"/>
      <c r="C87" s="2386"/>
      <c r="D87" s="2384"/>
      <c r="E87" s="2387"/>
      <c r="F87" s="2384"/>
      <c r="G87" s="2384"/>
      <c r="H87" s="2384"/>
      <c r="I87" s="2384"/>
      <c r="J87" s="2384"/>
    </row>
    <row r="88" spans="1:10">
      <c r="A88" s="2384"/>
      <c r="B88" s="2384"/>
      <c r="C88" s="2386"/>
      <c r="D88" s="2384"/>
      <c r="E88" s="2387"/>
      <c r="F88" s="2384"/>
      <c r="G88" s="2384"/>
      <c r="H88" s="2384"/>
      <c r="I88" s="2384"/>
      <c r="J88" s="2384"/>
    </row>
    <row r="89" spans="1:10">
      <c r="A89" s="2384"/>
      <c r="B89" s="2384"/>
      <c r="C89" s="2386"/>
      <c r="D89" s="2384"/>
      <c r="E89" s="2387"/>
      <c r="F89" s="2384"/>
      <c r="G89" s="2384"/>
      <c r="H89" s="2384"/>
      <c r="I89" s="2384"/>
      <c r="J89" s="2384"/>
    </row>
    <row r="90" spans="1:10">
      <c r="A90" s="2384"/>
      <c r="B90" s="2384"/>
      <c r="C90" s="2386"/>
      <c r="D90" s="2384"/>
      <c r="E90" s="2387"/>
      <c r="F90" s="2384"/>
      <c r="G90" s="2384"/>
      <c r="H90" s="2384"/>
      <c r="I90" s="2384"/>
      <c r="J90" s="2384"/>
    </row>
    <row r="91" spans="1:10">
      <c r="A91" s="2384"/>
      <c r="B91" s="2384"/>
      <c r="C91" s="2386"/>
      <c r="D91" s="2384"/>
      <c r="E91" s="2387"/>
      <c r="F91" s="2384"/>
      <c r="G91" s="2384"/>
      <c r="H91" s="2384"/>
      <c r="I91" s="2384"/>
      <c r="J91" s="2384"/>
    </row>
    <row r="92" spans="1:10">
      <c r="A92" s="2384"/>
      <c r="B92" s="2384"/>
      <c r="C92" s="2386"/>
      <c r="D92" s="2384"/>
      <c r="E92" s="2387"/>
      <c r="F92" s="2384"/>
      <c r="G92" s="2384"/>
      <c r="H92" s="2384"/>
      <c r="I92" s="2384"/>
      <c r="J92" s="2384"/>
    </row>
    <row r="93" spans="1:10">
      <c r="A93" s="2384"/>
      <c r="B93" s="2384"/>
      <c r="C93" s="2386"/>
      <c r="D93" s="2384"/>
      <c r="E93" s="2387"/>
      <c r="F93" s="2384"/>
      <c r="G93" s="2384"/>
      <c r="H93" s="2384"/>
      <c r="I93" s="2384"/>
      <c r="J93" s="2384"/>
    </row>
    <row r="94" spans="1:10">
      <c r="A94" s="2384"/>
      <c r="B94" s="2384"/>
      <c r="C94" s="2386"/>
      <c r="D94" s="2384"/>
      <c r="E94" s="2387"/>
      <c r="F94" s="2384"/>
      <c r="G94" s="2384"/>
      <c r="H94" s="2384"/>
      <c r="I94" s="2384"/>
      <c r="J94" s="2384"/>
    </row>
    <row r="95" spans="1:10">
      <c r="A95" s="2384"/>
      <c r="B95" s="2384"/>
      <c r="C95" s="2386"/>
      <c r="D95" s="2384"/>
      <c r="E95" s="2387"/>
      <c r="F95" s="2384"/>
      <c r="G95" s="2384"/>
      <c r="H95" s="2384"/>
      <c r="I95" s="2384"/>
      <c r="J95" s="2384"/>
    </row>
    <row r="96" spans="1:10">
      <c r="A96" s="2384"/>
      <c r="B96" s="2384"/>
      <c r="C96" s="2386"/>
      <c r="D96" s="2384"/>
      <c r="E96" s="2387"/>
      <c r="F96" s="2384"/>
      <c r="G96" s="2384"/>
      <c r="H96" s="2384"/>
      <c r="I96" s="2384"/>
      <c r="J96" s="2384"/>
    </row>
    <row r="97" spans="1:10">
      <c r="A97" s="2384"/>
      <c r="B97" s="2384"/>
      <c r="C97" s="2386"/>
      <c r="D97" s="2384"/>
      <c r="E97" s="2387"/>
      <c r="F97" s="2384"/>
      <c r="G97" s="2384"/>
      <c r="H97" s="2384"/>
      <c r="I97" s="2384"/>
      <c r="J97" s="2384"/>
    </row>
    <row r="98" spans="1:10">
      <c r="A98" s="2384"/>
      <c r="B98" s="2384"/>
      <c r="C98" s="2386"/>
      <c r="D98" s="2384"/>
      <c r="E98" s="2387"/>
      <c r="F98" s="2384"/>
      <c r="G98" s="2384"/>
      <c r="H98" s="2384"/>
      <c r="I98" s="2384"/>
      <c r="J98" s="2384"/>
    </row>
    <row r="99" spans="1:10">
      <c r="A99" s="2384"/>
      <c r="B99" s="2384"/>
      <c r="C99" s="2386"/>
      <c r="D99" s="2384"/>
      <c r="E99" s="2387"/>
      <c r="F99" s="2384"/>
      <c r="G99" s="2384"/>
      <c r="H99" s="2384"/>
      <c r="I99" s="2384"/>
      <c r="J99" s="2384"/>
    </row>
    <row r="100" spans="1:10">
      <c r="A100" s="2384"/>
      <c r="B100" s="2384"/>
      <c r="C100" s="2386"/>
      <c r="D100" s="2384"/>
      <c r="E100" s="2387"/>
      <c r="F100" s="2384"/>
      <c r="G100" s="2384"/>
      <c r="H100" s="2384"/>
      <c r="I100" s="2384"/>
      <c r="J100" s="2384"/>
    </row>
    <row r="101" spans="1:10">
      <c r="A101" s="2384"/>
      <c r="B101" s="2384"/>
      <c r="C101" s="2386"/>
      <c r="D101" s="2384"/>
      <c r="E101" s="2387"/>
      <c r="F101" s="2384"/>
      <c r="G101" s="2384"/>
      <c r="H101" s="2384"/>
      <c r="I101" s="2384"/>
      <c r="J101" s="2384"/>
    </row>
    <row r="102" spans="1:10">
      <c r="A102" s="2384"/>
      <c r="B102" s="2384"/>
      <c r="C102" s="2386"/>
      <c r="D102" s="2384"/>
      <c r="E102" s="2387"/>
      <c r="F102" s="2384"/>
      <c r="G102" s="2384"/>
      <c r="H102" s="2384"/>
      <c r="I102" s="2384"/>
      <c r="J102" s="2384"/>
    </row>
    <row r="103" spans="1:10">
      <c r="A103" s="2384"/>
      <c r="B103" s="2384"/>
      <c r="C103" s="2386"/>
      <c r="D103" s="2384"/>
      <c r="E103" s="2387"/>
      <c r="F103" s="2384"/>
      <c r="G103" s="2384"/>
      <c r="H103" s="2384"/>
      <c r="I103" s="2384"/>
      <c r="J103" s="2384"/>
    </row>
    <row r="104" spans="1:10">
      <c r="A104" s="2384"/>
      <c r="B104" s="2384"/>
      <c r="C104" s="2386"/>
      <c r="D104" s="2384"/>
      <c r="E104" s="2387"/>
      <c r="F104" s="2384"/>
      <c r="G104" s="2384"/>
      <c r="H104" s="2384"/>
      <c r="I104" s="2384"/>
      <c r="J104" s="2384"/>
    </row>
    <row r="105" spans="1:10">
      <c r="A105" s="2384"/>
      <c r="B105" s="2384"/>
      <c r="C105" s="2386"/>
      <c r="D105" s="2384"/>
      <c r="E105" s="2387"/>
      <c r="F105" s="2384"/>
      <c r="G105" s="2384"/>
      <c r="H105" s="2384"/>
      <c r="I105" s="2384"/>
      <c r="J105" s="2384"/>
    </row>
    <row r="106" spans="1:10">
      <c r="A106" s="2384"/>
      <c r="B106" s="2384"/>
      <c r="C106" s="2386"/>
      <c r="D106" s="2384"/>
      <c r="E106" s="2387"/>
      <c r="F106" s="2384"/>
      <c r="G106" s="2384"/>
      <c r="H106" s="2384"/>
      <c r="I106" s="2384"/>
      <c r="J106" s="2384"/>
    </row>
    <row r="107" spans="1:10">
      <c r="A107" s="2384"/>
      <c r="B107" s="2384"/>
      <c r="C107" s="2386"/>
      <c r="D107" s="2384"/>
      <c r="E107" s="2387"/>
      <c r="F107" s="2384"/>
      <c r="G107" s="2384"/>
      <c r="H107" s="2384"/>
      <c r="I107" s="2384"/>
      <c r="J107" s="2384"/>
    </row>
    <row r="108" spans="1:10">
      <c r="A108" s="2384"/>
      <c r="B108" s="2384"/>
      <c r="C108" s="2386"/>
      <c r="D108" s="2384"/>
      <c r="E108" s="2387"/>
      <c r="F108" s="2384"/>
      <c r="G108" s="2384"/>
      <c r="H108" s="2384"/>
      <c r="I108" s="2384"/>
      <c r="J108" s="2384"/>
    </row>
    <row r="109" spans="1:10">
      <c r="A109" s="2384"/>
      <c r="B109" s="2384"/>
      <c r="C109" s="2386"/>
      <c r="D109" s="2384"/>
      <c r="E109" s="2387"/>
      <c r="F109" s="2384"/>
      <c r="G109" s="2384"/>
      <c r="H109" s="2384"/>
      <c r="I109" s="2384"/>
      <c r="J109" s="2384"/>
    </row>
    <row r="110" spans="1:10">
      <c r="A110" s="2384"/>
      <c r="B110" s="2384"/>
      <c r="C110" s="2386"/>
      <c r="D110" s="2384"/>
      <c r="E110" s="2387"/>
      <c r="F110" s="2384"/>
      <c r="G110" s="2384"/>
      <c r="H110" s="2384"/>
      <c r="I110" s="2384"/>
      <c r="J110" s="2384"/>
    </row>
    <row r="111" spans="1:10">
      <c r="A111" s="2384"/>
      <c r="B111" s="2384"/>
      <c r="C111" s="2386"/>
      <c r="D111" s="2384"/>
      <c r="E111" s="2387"/>
      <c r="F111" s="2384"/>
      <c r="G111" s="2384"/>
      <c r="H111" s="2384"/>
      <c r="I111" s="2384"/>
      <c r="J111" s="2384"/>
    </row>
    <row r="112" spans="1:10">
      <c r="A112" s="2384"/>
      <c r="B112" s="2384"/>
      <c r="C112" s="2386"/>
      <c r="D112" s="2384"/>
      <c r="E112" s="2387"/>
      <c r="F112" s="2384"/>
      <c r="G112" s="2384"/>
      <c r="H112" s="2384"/>
      <c r="I112" s="2384"/>
      <c r="J112" s="2384"/>
    </row>
    <row r="113" spans="1:10">
      <c r="A113" s="2384"/>
      <c r="B113" s="2384"/>
      <c r="C113" s="2386"/>
      <c r="D113" s="2384"/>
      <c r="E113" s="2387"/>
      <c r="F113" s="2384"/>
      <c r="G113" s="2384"/>
      <c r="H113" s="2384"/>
      <c r="I113" s="2384"/>
      <c r="J113" s="2384"/>
    </row>
    <row r="114" spans="1:10">
      <c r="A114" s="2384"/>
      <c r="B114" s="2384"/>
      <c r="C114" s="2386"/>
      <c r="D114" s="2384"/>
      <c r="E114" s="2387"/>
      <c r="F114" s="2384"/>
      <c r="G114" s="2384"/>
      <c r="H114" s="2384"/>
      <c r="I114" s="2384"/>
      <c r="J114" s="2384"/>
    </row>
    <row r="115" spans="1:10">
      <c r="A115" s="2384"/>
      <c r="B115" s="2384"/>
      <c r="C115" s="2386"/>
      <c r="D115" s="2384"/>
      <c r="E115" s="2387"/>
      <c r="F115" s="2384"/>
      <c r="G115" s="2384"/>
      <c r="H115" s="2384"/>
      <c r="I115" s="2384"/>
      <c r="J115" s="2384"/>
    </row>
    <row r="116" spans="1:10">
      <c r="A116" s="2384"/>
      <c r="B116" s="2384"/>
      <c r="C116" s="2386"/>
      <c r="D116" s="2384"/>
      <c r="E116" s="2387"/>
      <c r="F116" s="2384"/>
      <c r="G116" s="2384"/>
      <c r="H116" s="2384"/>
      <c r="I116" s="2384"/>
      <c r="J116" s="2384"/>
    </row>
    <row r="117" spans="1:10">
      <c r="A117" s="2384"/>
      <c r="B117" s="2384"/>
      <c r="C117" s="2386"/>
      <c r="D117" s="2384"/>
      <c r="E117" s="2387"/>
      <c r="F117" s="2384"/>
      <c r="G117" s="2384"/>
      <c r="H117" s="2384"/>
      <c r="I117" s="2384"/>
      <c r="J117" s="2384"/>
    </row>
    <row r="118" spans="1:10">
      <c r="A118" s="2384"/>
      <c r="B118" s="2384"/>
      <c r="C118" s="2386"/>
      <c r="D118" s="2384"/>
      <c r="E118" s="2387"/>
      <c r="F118" s="2384"/>
      <c r="G118" s="2384"/>
      <c r="H118" s="2384"/>
      <c r="I118" s="2384"/>
      <c r="J118" s="2384"/>
    </row>
    <row r="119" spans="1:10">
      <c r="A119" s="2384"/>
      <c r="B119" s="2384"/>
      <c r="C119" s="2386"/>
      <c r="D119" s="2384"/>
      <c r="E119" s="2387"/>
      <c r="F119" s="2384"/>
      <c r="G119" s="2384"/>
      <c r="H119" s="2384"/>
      <c r="I119" s="2384"/>
      <c r="J119" s="2384"/>
    </row>
    <row r="120" spans="1:10">
      <c r="A120" s="2384"/>
      <c r="B120" s="2384"/>
      <c r="C120" s="2386"/>
      <c r="D120" s="2384"/>
      <c r="E120" s="2387"/>
      <c r="F120" s="2384"/>
      <c r="G120" s="2384"/>
      <c r="H120" s="2384"/>
      <c r="I120" s="2384"/>
      <c r="J120" s="2384"/>
    </row>
    <row r="121" spans="1:10">
      <c r="A121" s="2384"/>
      <c r="B121" s="2384"/>
      <c r="C121" s="2386"/>
      <c r="D121" s="2384"/>
      <c r="E121" s="2387"/>
      <c r="F121" s="2384"/>
      <c r="G121" s="2384"/>
      <c r="H121" s="2384"/>
      <c r="I121" s="2384"/>
      <c r="J121" s="2384"/>
    </row>
    <row r="122" spans="1:10">
      <c r="A122" s="2384"/>
      <c r="B122" s="2384"/>
      <c r="C122" s="2386"/>
      <c r="D122" s="2384"/>
      <c r="E122" s="2387"/>
      <c r="F122" s="2384"/>
      <c r="G122" s="2384"/>
      <c r="H122" s="2384"/>
      <c r="I122" s="2384"/>
      <c r="J122" s="2384"/>
    </row>
    <row r="123" spans="1:10">
      <c r="A123" s="2384"/>
      <c r="B123" s="2384"/>
      <c r="C123" s="2386"/>
      <c r="D123" s="2384"/>
      <c r="E123" s="2387"/>
      <c r="F123" s="2384"/>
      <c r="G123" s="2384"/>
      <c r="H123" s="2384"/>
      <c r="I123" s="2384"/>
      <c r="J123" s="2384"/>
    </row>
    <row r="124" spans="1:10">
      <c r="A124" s="2384"/>
      <c r="B124" s="2384"/>
      <c r="C124" s="2386"/>
      <c r="D124" s="2384"/>
      <c r="E124" s="2387"/>
      <c r="F124" s="2384"/>
      <c r="G124" s="2384"/>
      <c r="H124" s="2384"/>
      <c r="I124" s="2384"/>
      <c r="J124" s="2384"/>
    </row>
    <row r="125" spans="1:10">
      <c r="A125" s="2384"/>
      <c r="B125" s="2384"/>
      <c r="C125" s="2386"/>
      <c r="D125" s="2384"/>
      <c r="E125" s="2387"/>
      <c r="F125" s="2384"/>
      <c r="G125" s="2384"/>
      <c r="H125" s="2384"/>
      <c r="I125" s="2384"/>
      <c r="J125" s="2384"/>
    </row>
    <row r="126" spans="1:10">
      <c r="A126" s="2384"/>
      <c r="B126" s="2384"/>
      <c r="C126" s="2386"/>
      <c r="D126" s="2384"/>
      <c r="E126" s="2387"/>
      <c r="F126" s="2384"/>
      <c r="G126" s="2384"/>
      <c r="H126" s="2384"/>
      <c r="I126" s="2384"/>
      <c r="J126" s="2384"/>
    </row>
    <row r="127" spans="1:10">
      <c r="A127" s="2384"/>
      <c r="B127" s="2384"/>
      <c r="C127" s="2386"/>
      <c r="D127" s="2384"/>
      <c r="E127" s="2387"/>
      <c r="F127" s="2384"/>
      <c r="G127" s="2384"/>
      <c r="H127" s="2384"/>
      <c r="I127" s="2384"/>
      <c r="J127" s="2384"/>
    </row>
    <row r="128" spans="1:10">
      <c r="A128" s="2384"/>
      <c r="B128" s="2384"/>
      <c r="C128" s="2386"/>
      <c r="D128" s="2384"/>
      <c r="E128" s="2387"/>
      <c r="F128" s="2384"/>
      <c r="G128" s="2384"/>
      <c r="H128" s="2384"/>
      <c r="I128" s="2384"/>
      <c r="J128" s="2384"/>
    </row>
    <row r="129" spans="1:10">
      <c r="A129" s="2384"/>
      <c r="B129" s="2384"/>
      <c r="C129" s="2386"/>
      <c r="D129" s="2384"/>
      <c r="E129" s="2387"/>
      <c r="F129" s="2384"/>
      <c r="G129" s="2384"/>
      <c r="H129" s="2384"/>
      <c r="I129" s="2384"/>
      <c r="J129" s="2384"/>
    </row>
    <row r="130" spans="1:10">
      <c r="A130" s="2384"/>
      <c r="B130" s="2384"/>
      <c r="C130" s="2386"/>
      <c r="D130" s="2384"/>
      <c r="E130" s="2387"/>
      <c r="F130" s="2384"/>
      <c r="G130" s="2384"/>
      <c r="H130" s="2384"/>
      <c r="I130" s="2384"/>
      <c r="J130" s="2384"/>
    </row>
    <row r="131" spans="1:10">
      <c r="A131" s="2384"/>
      <c r="B131" s="2384"/>
      <c r="C131" s="2386"/>
      <c r="D131" s="2384"/>
      <c r="E131" s="2387"/>
      <c r="F131" s="2384"/>
      <c r="G131" s="2384"/>
      <c r="H131" s="2384"/>
      <c r="I131" s="2384"/>
      <c r="J131" s="2384"/>
    </row>
    <row r="132" spans="1:10">
      <c r="A132" s="2384"/>
      <c r="B132" s="2384"/>
      <c r="C132" s="2386"/>
      <c r="D132" s="2384"/>
      <c r="E132" s="2387"/>
      <c r="F132" s="2384"/>
      <c r="G132" s="2384"/>
      <c r="H132" s="2384"/>
      <c r="I132" s="2384"/>
      <c r="J132" s="2384"/>
    </row>
    <row r="133" spans="1:10">
      <c r="A133" s="2384"/>
      <c r="B133" s="2384"/>
      <c r="C133" s="2386"/>
      <c r="D133" s="2384"/>
      <c r="E133" s="2387"/>
      <c r="F133" s="2384"/>
      <c r="G133" s="2384"/>
      <c r="H133" s="2384"/>
      <c r="I133" s="2384"/>
      <c r="J133" s="2384"/>
    </row>
    <row r="134" spans="1:10">
      <c r="A134" s="2384"/>
      <c r="B134" s="2384"/>
      <c r="C134" s="2386"/>
      <c r="D134" s="2384"/>
      <c r="E134" s="2387"/>
      <c r="F134" s="2384"/>
      <c r="G134" s="2384"/>
      <c r="H134" s="2384"/>
      <c r="I134" s="2384"/>
      <c r="J134" s="2384"/>
    </row>
    <row r="135" spans="1:10">
      <c r="A135" s="2384"/>
      <c r="B135" s="2384"/>
      <c r="C135" s="2386"/>
      <c r="D135" s="2384"/>
      <c r="E135" s="2387"/>
      <c r="F135" s="2384"/>
      <c r="G135" s="2384"/>
      <c r="H135" s="2384"/>
      <c r="I135" s="2384"/>
      <c r="J135" s="2384"/>
    </row>
    <row r="136" spans="1:10">
      <c r="A136" s="2384"/>
      <c r="B136" s="2384"/>
      <c r="C136" s="2386"/>
      <c r="D136" s="2384"/>
      <c r="E136" s="2387"/>
      <c r="F136" s="2384"/>
      <c r="G136" s="2384"/>
      <c r="H136" s="2384"/>
      <c r="I136" s="2384"/>
      <c r="J136" s="2384"/>
    </row>
    <row r="137" spans="1:10">
      <c r="A137" s="2384"/>
      <c r="B137" s="2384"/>
      <c r="C137" s="2386"/>
      <c r="D137" s="2384"/>
      <c r="E137" s="2387"/>
      <c r="F137" s="2384"/>
      <c r="G137" s="2384"/>
      <c r="H137" s="2384"/>
      <c r="I137" s="2384"/>
      <c r="J137" s="2384"/>
    </row>
    <row r="138" spans="1:10">
      <c r="A138" s="2384"/>
      <c r="B138" s="2384"/>
      <c r="C138" s="2386"/>
      <c r="D138" s="2384"/>
      <c r="E138" s="2387"/>
      <c r="F138" s="2384"/>
      <c r="G138" s="2384"/>
      <c r="H138" s="2384"/>
      <c r="I138" s="2384"/>
      <c r="J138" s="2384"/>
    </row>
    <row r="139" spans="1:10">
      <c r="A139" s="2384"/>
      <c r="B139" s="2384"/>
      <c r="C139" s="2386"/>
      <c r="D139" s="2384"/>
      <c r="E139" s="2387"/>
      <c r="F139" s="2384"/>
      <c r="G139" s="2384"/>
      <c r="H139" s="2384"/>
      <c r="I139" s="2384"/>
      <c r="J139" s="2384"/>
    </row>
    <row r="140" spans="1:10">
      <c r="A140" s="2384"/>
      <c r="B140" s="2384"/>
      <c r="C140" s="2386"/>
      <c r="D140" s="2384"/>
      <c r="E140" s="2387"/>
      <c r="F140" s="2384"/>
      <c r="G140" s="2384"/>
      <c r="H140" s="2384"/>
      <c r="I140" s="2384"/>
      <c r="J140" s="2384"/>
    </row>
    <row r="141" spans="1:10">
      <c r="A141" s="2384"/>
      <c r="B141" s="2384"/>
      <c r="C141" s="2386"/>
      <c r="D141" s="2384"/>
      <c r="E141" s="2387"/>
      <c r="F141" s="2384"/>
      <c r="G141" s="2384"/>
      <c r="H141" s="2384"/>
      <c r="I141" s="2384"/>
      <c r="J141" s="2384"/>
    </row>
    <row r="142" spans="1:10">
      <c r="A142" s="2384"/>
      <c r="B142" s="2384"/>
      <c r="C142" s="2386"/>
      <c r="D142" s="2384"/>
      <c r="E142" s="2387"/>
      <c r="F142" s="2384"/>
      <c r="G142" s="2384"/>
      <c r="H142" s="2384"/>
      <c r="I142" s="2384"/>
      <c r="J142" s="2384"/>
    </row>
    <row r="143" spans="1:10">
      <c r="A143" s="2384"/>
      <c r="B143" s="2384"/>
      <c r="C143" s="2386"/>
      <c r="D143" s="2384"/>
      <c r="E143" s="2387"/>
      <c r="F143" s="2384"/>
      <c r="G143" s="2384"/>
      <c r="H143" s="2384"/>
      <c r="I143" s="2384"/>
      <c r="J143" s="2384"/>
    </row>
    <row r="144" spans="1:10">
      <c r="A144" s="2384"/>
      <c r="B144" s="2384"/>
      <c r="C144" s="2386"/>
      <c r="D144" s="2384"/>
      <c r="E144" s="2387"/>
      <c r="F144" s="2384"/>
      <c r="G144" s="2384"/>
      <c r="H144" s="2384"/>
      <c r="I144" s="2384"/>
      <c r="J144" s="2384"/>
    </row>
    <row r="145" spans="1:10">
      <c r="A145" s="2384"/>
      <c r="B145" s="2384"/>
      <c r="C145" s="2386"/>
      <c r="D145" s="2384"/>
      <c r="E145" s="2387"/>
      <c r="F145" s="2384"/>
      <c r="G145" s="2384"/>
      <c r="H145" s="2384"/>
      <c r="I145" s="2384"/>
      <c r="J145" s="2384"/>
    </row>
    <row r="146" spans="1:10">
      <c r="A146" s="2384"/>
      <c r="B146" s="2384"/>
      <c r="C146" s="2386"/>
      <c r="D146" s="2384"/>
      <c r="E146" s="2387"/>
      <c r="F146" s="2384"/>
      <c r="G146" s="2384"/>
      <c r="H146" s="2384"/>
      <c r="I146" s="2384"/>
      <c r="J146" s="2384"/>
    </row>
    <row r="147" spans="1:10">
      <c r="A147" s="2384"/>
      <c r="B147" s="2384"/>
      <c r="C147" s="2386"/>
      <c r="D147" s="2384"/>
      <c r="E147" s="2387"/>
      <c r="F147" s="2384"/>
      <c r="G147" s="2384"/>
      <c r="H147" s="2384"/>
      <c r="I147" s="2384"/>
      <c r="J147" s="2384"/>
    </row>
    <row r="148" spans="1:10">
      <c r="A148" s="2384"/>
      <c r="B148" s="2384"/>
      <c r="C148" s="2386"/>
      <c r="D148" s="2384"/>
      <c r="E148" s="2387"/>
      <c r="F148" s="2384"/>
      <c r="G148" s="2384"/>
      <c r="H148" s="2384"/>
      <c r="I148" s="2384"/>
      <c r="J148" s="2384"/>
    </row>
    <row r="149" spans="1:10">
      <c r="A149" s="2384"/>
      <c r="B149" s="2384"/>
      <c r="C149" s="2386"/>
      <c r="D149" s="2384"/>
      <c r="E149" s="2387"/>
      <c r="F149" s="2384"/>
      <c r="G149" s="2384"/>
      <c r="H149" s="2384"/>
      <c r="I149" s="2384"/>
      <c r="J149" s="2384"/>
    </row>
    <row r="150" spans="1:10">
      <c r="A150" s="2384"/>
      <c r="B150" s="2384"/>
      <c r="C150" s="2386"/>
      <c r="D150" s="2384"/>
      <c r="E150" s="2387"/>
      <c r="F150" s="2384"/>
      <c r="G150" s="2384"/>
      <c r="H150" s="2384"/>
      <c r="I150" s="2384"/>
      <c r="J150" s="2384"/>
    </row>
    <row r="151" spans="1:10">
      <c r="A151" s="2384"/>
      <c r="B151" s="2384"/>
      <c r="C151" s="2386"/>
      <c r="D151" s="2384"/>
      <c r="E151" s="2387"/>
      <c r="F151" s="2384"/>
      <c r="G151" s="2384"/>
      <c r="H151" s="2384"/>
      <c r="I151" s="2384"/>
      <c r="J151" s="2384"/>
    </row>
    <row r="152" spans="1:10">
      <c r="A152" s="2384"/>
      <c r="B152" s="2384"/>
      <c r="C152" s="2386"/>
      <c r="D152" s="2384"/>
      <c r="E152" s="2387"/>
      <c r="F152" s="2384"/>
      <c r="G152" s="2384"/>
      <c r="H152" s="2384"/>
      <c r="I152" s="2384"/>
      <c r="J152" s="2384"/>
    </row>
    <row r="153" spans="1:10">
      <c r="A153" s="2384"/>
      <c r="B153" s="2384"/>
      <c r="C153" s="2386"/>
      <c r="D153" s="2384"/>
      <c r="E153" s="2387"/>
      <c r="F153" s="2384"/>
      <c r="G153" s="2384"/>
      <c r="H153" s="2384"/>
      <c r="I153" s="2384"/>
      <c r="J153" s="2384"/>
    </row>
    <row r="154" spans="1:10">
      <c r="A154" s="2384"/>
      <c r="B154" s="2384"/>
      <c r="C154" s="2386"/>
      <c r="D154" s="2384"/>
      <c r="E154" s="2387"/>
      <c r="F154" s="2384"/>
      <c r="G154" s="2384"/>
      <c r="H154" s="2384"/>
      <c r="I154" s="2384"/>
      <c r="J154" s="2384"/>
    </row>
    <row r="155" spans="1:10">
      <c r="A155" s="2384"/>
      <c r="B155" s="2384"/>
      <c r="C155" s="2386"/>
      <c r="D155" s="2384"/>
      <c r="E155" s="2387"/>
      <c r="F155" s="2384"/>
      <c r="G155" s="2384"/>
      <c r="H155" s="2384"/>
      <c r="I155" s="2384"/>
      <c r="J155" s="2384"/>
    </row>
    <row r="156" spans="1:10">
      <c r="A156" s="2384"/>
      <c r="B156" s="2384"/>
      <c r="C156" s="2386"/>
      <c r="D156" s="2384"/>
      <c r="E156" s="2387"/>
      <c r="F156" s="2384"/>
      <c r="G156" s="2384"/>
      <c r="H156" s="2384"/>
      <c r="I156" s="2384"/>
      <c r="J156" s="2384"/>
    </row>
    <row r="157" spans="1:10">
      <c r="A157" s="2384"/>
      <c r="B157" s="2384"/>
      <c r="C157" s="2386"/>
      <c r="D157" s="2384"/>
      <c r="E157" s="2387"/>
      <c r="F157" s="2384"/>
      <c r="G157" s="2384"/>
      <c r="H157" s="2384"/>
      <c r="I157" s="2384"/>
      <c r="J157" s="2384"/>
    </row>
    <row r="158" spans="1:10">
      <c r="A158" s="2384"/>
      <c r="B158" s="2384"/>
      <c r="C158" s="2386"/>
      <c r="D158" s="2384"/>
      <c r="E158" s="2387"/>
      <c r="F158" s="2384"/>
      <c r="G158" s="2384"/>
      <c r="H158" s="2384"/>
      <c r="I158" s="2384"/>
      <c r="J158" s="2384"/>
    </row>
    <row r="159" spans="1:10">
      <c r="A159" s="2384"/>
      <c r="B159" s="2384"/>
      <c r="C159" s="2386"/>
      <c r="D159" s="2384"/>
      <c r="E159" s="2387"/>
      <c r="F159" s="2384"/>
      <c r="G159" s="2384"/>
      <c r="H159" s="2384"/>
      <c r="I159" s="2384"/>
      <c r="J159" s="2384"/>
    </row>
    <row r="160" spans="1:10">
      <c r="A160" s="2384"/>
      <c r="B160" s="2384"/>
      <c r="C160" s="2386"/>
      <c r="D160" s="2384"/>
      <c r="E160" s="2387"/>
      <c r="F160" s="2384"/>
      <c r="G160" s="2384"/>
      <c r="H160" s="2384"/>
      <c r="I160" s="2384"/>
      <c r="J160" s="2384"/>
    </row>
    <row r="161" spans="1:10">
      <c r="A161" s="2384"/>
      <c r="B161" s="2384"/>
      <c r="C161" s="2386"/>
      <c r="D161" s="2384"/>
      <c r="E161" s="2387"/>
      <c r="F161" s="2384"/>
      <c r="G161" s="2384"/>
      <c r="H161" s="2384"/>
      <c r="I161" s="2384"/>
      <c r="J161" s="2384"/>
    </row>
    <row r="162" spans="1:10">
      <c r="A162" s="2384"/>
      <c r="B162" s="2384"/>
      <c r="C162" s="2386"/>
      <c r="D162" s="2384"/>
      <c r="E162" s="2387"/>
      <c r="F162" s="2384"/>
      <c r="G162" s="2384"/>
      <c r="H162" s="2384"/>
      <c r="I162" s="2384"/>
      <c r="J162" s="2384"/>
    </row>
    <row r="163" spans="1:10">
      <c r="A163" s="2384"/>
      <c r="B163" s="2384"/>
      <c r="C163" s="2386"/>
      <c r="D163" s="2384"/>
      <c r="E163" s="2387"/>
      <c r="F163" s="2384"/>
      <c r="G163" s="2384"/>
      <c r="H163" s="2384"/>
      <c r="I163" s="2384"/>
      <c r="J163" s="2384"/>
    </row>
    <row r="164" spans="1:10">
      <c r="A164" s="2384"/>
      <c r="B164" s="2384"/>
      <c r="C164" s="2384"/>
      <c r="D164" s="2384"/>
      <c r="E164" s="2387"/>
      <c r="F164" s="2384"/>
      <c r="G164" s="2384"/>
      <c r="H164" s="2384"/>
      <c r="I164" s="2384"/>
      <c r="J164" s="2384"/>
    </row>
    <row r="165" spans="1:10">
      <c r="A165" s="2384"/>
      <c r="B165" s="2384"/>
      <c r="C165" s="2384"/>
      <c r="D165" s="2384"/>
      <c r="E165" s="2387"/>
      <c r="F165" s="2384"/>
      <c r="G165" s="2384"/>
      <c r="H165" s="2384"/>
      <c r="I165" s="2384"/>
      <c r="J165" s="2384"/>
    </row>
    <row r="166" spans="1:10">
      <c r="A166" s="2384"/>
      <c r="B166" s="2384"/>
      <c r="C166" s="2384"/>
      <c r="D166" s="2384"/>
      <c r="E166" s="2387"/>
      <c r="F166" s="2384"/>
      <c r="G166" s="2384"/>
      <c r="H166" s="2384"/>
      <c r="I166" s="2384"/>
      <c r="J166" s="2384"/>
    </row>
    <row r="167" spans="1:10">
      <c r="A167" s="2384"/>
      <c r="B167" s="2384"/>
      <c r="C167" s="2384"/>
      <c r="D167" s="2384"/>
      <c r="E167" s="2387"/>
      <c r="F167" s="2384"/>
      <c r="G167" s="2384"/>
      <c r="H167" s="2384"/>
      <c r="I167" s="2384"/>
      <c r="J167" s="2384"/>
    </row>
    <row r="168" spans="1:10">
      <c r="A168" s="2384"/>
      <c r="B168" s="2384"/>
      <c r="C168" s="2384"/>
      <c r="D168" s="2384"/>
      <c r="E168" s="2387"/>
      <c r="F168" s="2384"/>
      <c r="G168" s="2384"/>
      <c r="H168" s="2384"/>
      <c r="I168" s="2384"/>
      <c r="J168" s="2384"/>
    </row>
    <row r="169" spans="1:10">
      <c r="A169" s="2384"/>
      <c r="B169" s="2384"/>
      <c r="C169" s="2384"/>
      <c r="D169" s="2384"/>
      <c r="E169" s="2387"/>
      <c r="F169" s="2384"/>
      <c r="G169" s="2384"/>
      <c r="H169" s="2384"/>
      <c r="I169" s="2384"/>
      <c r="J169" s="2384"/>
    </row>
    <row r="170" spans="1:10">
      <c r="A170" s="2384"/>
      <c r="B170" s="2384"/>
      <c r="C170" s="2384"/>
      <c r="D170" s="2384"/>
      <c r="E170" s="2387"/>
      <c r="F170" s="2384"/>
      <c r="G170" s="2384"/>
      <c r="H170" s="2384"/>
      <c r="I170" s="2384"/>
      <c r="J170" s="2384"/>
    </row>
    <row r="171" spans="1:10">
      <c r="A171" s="2384"/>
      <c r="B171" s="2384"/>
      <c r="C171" s="2384"/>
      <c r="D171" s="2384"/>
      <c r="E171" s="2387"/>
      <c r="F171" s="2384"/>
      <c r="G171" s="2384"/>
      <c r="H171" s="2384"/>
      <c r="I171" s="2384"/>
      <c r="J171" s="2384"/>
    </row>
    <row r="172" spans="1:10">
      <c r="A172" s="2384"/>
      <c r="B172" s="2384"/>
      <c r="C172" s="2384"/>
      <c r="D172" s="2384"/>
      <c r="E172" s="2387"/>
      <c r="F172" s="2384"/>
      <c r="G172" s="2384"/>
      <c r="H172" s="2384"/>
      <c r="I172" s="2384"/>
      <c r="J172" s="2384"/>
    </row>
    <row r="173" spans="1:10">
      <c r="A173" s="2384"/>
      <c r="B173" s="2384"/>
      <c r="C173" s="2384"/>
      <c r="D173" s="2384"/>
      <c r="E173" s="2387"/>
      <c r="F173" s="2384"/>
      <c r="G173" s="2384"/>
      <c r="H173" s="2384"/>
      <c r="I173" s="2384"/>
      <c r="J173" s="2384"/>
    </row>
    <row r="174" spans="1:10">
      <c r="A174" s="2384"/>
      <c r="B174" s="2384"/>
      <c r="C174" s="2384"/>
      <c r="D174" s="2384"/>
      <c r="E174" s="2387"/>
      <c r="F174" s="2384"/>
      <c r="G174" s="2384"/>
      <c r="H174" s="2384"/>
      <c r="I174" s="2384"/>
      <c r="J174" s="2384"/>
    </row>
    <row r="175" spans="1:10">
      <c r="A175" s="2384"/>
      <c r="B175" s="2384"/>
      <c r="C175" s="2384"/>
      <c r="D175" s="2384"/>
      <c r="E175" s="2387"/>
      <c r="F175" s="2384"/>
      <c r="G175" s="2384"/>
      <c r="H175" s="2384"/>
      <c r="I175" s="2384"/>
      <c r="J175" s="2384"/>
    </row>
    <row r="176" spans="1:10">
      <c r="A176" s="2384"/>
      <c r="B176" s="2384"/>
      <c r="C176" s="2384"/>
      <c r="D176" s="2384"/>
      <c r="E176" s="2387"/>
      <c r="F176" s="2384"/>
      <c r="G176" s="2384"/>
      <c r="H176" s="2384"/>
      <c r="I176" s="2384"/>
      <c r="J176" s="2384"/>
    </row>
    <row r="177" spans="1:10">
      <c r="A177" s="2384"/>
      <c r="B177" s="2384"/>
      <c r="C177" s="2384"/>
      <c r="D177" s="2384"/>
      <c r="E177" s="2387"/>
      <c r="F177" s="2384"/>
      <c r="G177" s="2384"/>
      <c r="H177" s="2384"/>
      <c r="I177" s="2384"/>
      <c r="J177" s="2384"/>
    </row>
    <row r="178" spans="1:10">
      <c r="A178" s="2384"/>
      <c r="B178" s="2384"/>
      <c r="C178" s="2384"/>
      <c r="D178" s="2384"/>
      <c r="E178" s="2387"/>
      <c r="F178" s="2384"/>
      <c r="G178" s="2384"/>
      <c r="H178" s="2384"/>
      <c r="I178" s="2384"/>
      <c r="J178" s="2384"/>
    </row>
    <row r="179" spans="1:10">
      <c r="A179" s="2384"/>
      <c r="B179" s="2384"/>
      <c r="C179" s="2384"/>
      <c r="D179" s="2384"/>
      <c r="E179" s="2387"/>
      <c r="F179" s="2384"/>
      <c r="G179" s="2384"/>
      <c r="H179" s="2384"/>
      <c r="I179" s="2384"/>
      <c r="J179" s="2384"/>
    </row>
    <row r="180" spans="1:10">
      <c r="E180" s="2388"/>
    </row>
    <row r="181" spans="1:10">
      <c r="E181" s="2388"/>
    </row>
    <row r="182" spans="1:10">
      <c r="E182" s="2388"/>
    </row>
    <row r="183" spans="1:10">
      <c r="E183" s="2388"/>
    </row>
    <row r="184" spans="1:10">
      <c r="E184" s="2388"/>
    </row>
    <row r="185" spans="1:10">
      <c r="E185" s="2388"/>
    </row>
    <row r="186" spans="1:10">
      <c r="E186" s="2388"/>
    </row>
    <row r="187" spans="1:10">
      <c r="E187" s="2388"/>
    </row>
    <row r="188" spans="1:10">
      <c r="E188" s="2388"/>
    </row>
    <row r="189" spans="1:10">
      <c r="E189" s="2388"/>
    </row>
    <row r="190" spans="1:10">
      <c r="E190" s="2388"/>
    </row>
    <row r="191" spans="1:10">
      <c r="E191" s="2388"/>
    </row>
    <row r="192" spans="1:10">
      <c r="E192" s="2388"/>
    </row>
    <row r="193" spans="5:5">
      <c r="E193" s="2388"/>
    </row>
    <row r="194" spans="5:5">
      <c r="E194" s="2388"/>
    </row>
    <row r="195" spans="5:5">
      <c r="E195" s="2388"/>
    </row>
    <row r="196" spans="5:5">
      <c r="E196" s="2388"/>
    </row>
    <row r="197" spans="5:5">
      <c r="E197" s="2388"/>
    </row>
    <row r="198" spans="5:5">
      <c r="E198" s="2388"/>
    </row>
    <row r="199" spans="5:5">
      <c r="E199" s="2388"/>
    </row>
    <row r="200" spans="5:5">
      <c r="E200" s="2388"/>
    </row>
    <row r="201" spans="5:5">
      <c r="E201" s="2388"/>
    </row>
    <row r="202" spans="5:5">
      <c r="E202" s="2388"/>
    </row>
    <row r="203" spans="5:5">
      <c r="E203" s="2388"/>
    </row>
    <row r="204" spans="5:5">
      <c r="E204" s="2388"/>
    </row>
    <row r="205" spans="5:5">
      <c r="E205" s="2388"/>
    </row>
    <row r="206" spans="5:5">
      <c r="E206" s="2388"/>
    </row>
    <row r="207" spans="5:5">
      <c r="E207" s="2388"/>
    </row>
    <row r="208" spans="5:5">
      <c r="E208" s="2388"/>
    </row>
    <row r="209" spans="5:5">
      <c r="E209" s="2388"/>
    </row>
    <row r="210" spans="5:5">
      <c r="E210" s="2388"/>
    </row>
    <row r="211" spans="5:5">
      <c r="E211" s="2388"/>
    </row>
    <row r="212" spans="5:5">
      <c r="E212" s="2388"/>
    </row>
    <row r="213" spans="5:5">
      <c r="E213" s="2388"/>
    </row>
    <row r="214" spans="5:5">
      <c r="E214" s="2388"/>
    </row>
    <row r="215" spans="5:5">
      <c r="E215" s="2388"/>
    </row>
    <row r="216" spans="5:5">
      <c r="E216" s="2388"/>
    </row>
    <row r="217" spans="5:5">
      <c r="E217" s="2388"/>
    </row>
    <row r="218" spans="5:5">
      <c r="E218" s="2388"/>
    </row>
    <row r="219" spans="5:5">
      <c r="E219" s="2388"/>
    </row>
    <row r="220" spans="5:5">
      <c r="E220" s="2388"/>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indexed="15"/>
  </sheetPr>
  <dimension ref="A1:N374"/>
  <sheetViews>
    <sheetView showGridLines="0" topLeftCell="A16" zoomScaleNormal="100" zoomScaleSheetLayoutView="100" workbookViewId="0"/>
  </sheetViews>
  <sheetFormatPr defaultColWidth="0" defaultRowHeight="0" customHeight="1" zeroHeight="1"/>
  <cols>
    <col min="1" max="1" width="1.453125" style="208" customWidth="1"/>
    <col min="2" max="2" width="3.81640625" style="208" customWidth="1"/>
    <col min="3" max="3" width="2.90625" style="208" customWidth="1"/>
    <col min="4" max="4" width="2" style="208" customWidth="1"/>
    <col min="5" max="5" width="3" style="208" customWidth="1"/>
    <col min="6" max="6" width="5" style="208" customWidth="1"/>
    <col min="7" max="7" width="15" style="208" customWidth="1"/>
    <col min="8" max="9" width="20" style="208" customWidth="1"/>
    <col min="10" max="10" width="15" style="208" customWidth="1"/>
    <col min="11" max="11" width="6.81640625" style="208" customWidth="1"/>
    <col min="12" max="12" width="3.81640625" style="208" customWidth="1"/>
    <col min="13" max="13" width="1.6328125" style="208" customWidth="1"/>
    <col min="14" max="16384" width="12.6328125" style="208" hidden="1"/>
  </cols>
  <sheetData>
    <row r="1" spans="2:13" ht="15" customHeight="1">
      <c r="B1" s="810" t="s">
        <v>237</v>
      </c>
      <c r="C1" s="810"/>
      <c r="D1" s="810"/>
      <c r="E1" s="810"/>
      <c r="F1" s="810"/>
      <c r="G1" s="810"/>
      <c r="H1" s="810"/>
      <c r="I1" s="810"/>
      <c r="J1" s="810"/>
      <c r="K1" s="810"/>
      <c r="L1" s="810"/>
    </row>
    <row r="2" spans="2:13" ht="15" customHeight="1">
      <c r="B2" s="810"/>
      <c r="C2" s="810"/>
      <c r="D2" s="810"/>
      <c r="E2" s="810"/>
      <c r="F2" s="810"/>
      <c r="G2" s="810"/>
      <c r="H2" s="810"/>
      <c r="I2" s="810"/>
      <c r="J2" s="810"/>
      <c r="K2" s="810"/>
      <c r="L2" s="810"/>
    </row>
    <row r="3" spans="2:13" ht="15" customHeight="1">
      <c r="B3" s="209"/>
      <c r="C3" s="209"/>
      <c r="D3" s="210"/>
      <c r="H3" s="211"/>
      <c r="I3" s="211"/>
      <c r="J3" s="211"/>
      <c r="K3" s="211"/>
      <c r="L3" s="211"/>
      <c r="M3" s="211"/>
    </row>
    <row r="4" spans="2:13" ht="15" customHeight="1">
      <c r="B4" s="212" t="s">
        <v>7</v>
      </c>
      <c r="F4" s="211"/>
      <c r="G4" s="211"/>
      <c r="H4" s="211"/>
      <c r="I4" s="211"/>
      <c r="J4" s="211"/>
      <c r="K4" s="211"/>
      <c r="L4" s="211"/>
      <c r="M4" s="211"/>
    </row>
    <row r="5" spans="2:13" ht="15" customHeight="1">
      <c r="C5" s="211" t="s">
        <v>333</v>
      </c>
      <c r="F5" s="211"/>
      <c r="G5" s="211"/>
      <c r="H5" s="211"/>
      <c r="I5" s="211"/>
      <c r="J5" s="211"/>
      <c r="K5" s="211"/>
      <c r="L5" s="211"/>
      <c r="M5" s="211"/>
    </row>
    <row r="6" spans="2:13" ht="15" customHeight="1">
      <c r="C6" s="211" t="s">
        <v>795</v>
      </c>
      <c r="F6" s="211"/>
      <c r="G6" s="211"/>
      <c r="H6" s="211"/>
      <c r="I6" s="211"/>
      <c r="J6" s="211"/>
      <c r="K6" s="211"/>
      <c r="L6" s="211"/>
      <c r="M6" s="211"/>
    </row>
    <row r="7" spans="2:13" ht="15" customHeight="1">
      <c r="C7" s="210"/>
      <c r="D7" s="208" t="s">
        <v>680</v>
      </c>
      <c r="F7" s="211"/>
      <c r="G7" s="211"/>
      <c r="H7" s="211"/>
      <c r="I7" s="211"/>
      <c r="J7" s="211"/>
      <c r="K7" s="211"/>
      <c r="L7" s="211"/>
      <c r="M7" s="211"/>
    </row>
    <row r="8" spans="2:13" ht="15" customHeight="1">
      <c r="C8" s="210" t="s">
        <v>311</v>
      </c>
      <c r="F8" s="211"/>
      <c r="G8" s="211"/>
      <c r="H8" s="211"/>
      <c r="I8" s="211"/>
      <c r="J8" s="211"/>
      <c r="K8" s="211"/>
      <c r="L8" s="211"/>
      <c r="M8" s="211"/>
    </row>
    <row r="9" spans="2:13" ht="15" customHeight="1">
      <c r="C9" s="210"/>
      <c r="F9" s="211"/>
      <c r="G9" s="211"/>
      <c r="H9" s="211"/>
      <c r="I9" s="211"/>
      <c r="J9" s="211"/>
      <c r="K9" s="211"/>
      <c r="L9" s="211"/>
      <c r="M9" s="211"/>
    </row>
    <row r="10" spans="2:13" ht="15" customHeight="1">
      <c r="B10" s="212" t="s">
        <v>238</v>
      </c>
      <c r="C10" s="210"/>
      <c r="D10" s="211"/>
      <c r="F10" s="211"/>
      <c r="G10" s="211"/>
      <c r="H10" s="211"/>
      <c r="I10" s="211"/>
      <c r="J10" s="211"/>
      <c r="K10" s="211"/>
      <c r="L10" s="211"/>
      <c r="M10" s="211"/>
    </row>
    <row r="11" spans="2:13" ht="15" customHeight="1">
      <c r="C11" s="210" t="s">
        <v>239</v>
      </c>
      <c r="D11" s="211"/>
      <c r="F11" s="211"/>
      <c r="G11" s="211"/>
      <c r="H11" s="211"/>
      <c r="I11" s="211"/>
      <c r="J11" s="211"/>
      <c r="K11" s="211"/>
      <c r="L11" s="211"/>
      <c r="M11" s="211"/>
    </row>
    <row r="12" spans="2:13" ht="15" customHeight="1" thickBot="1">
      <c r="C12" s="210"/>
      <c r="D12" s="211"/>
      <c r="F12" s="211"/>
      <c r="G12" s="211"/>
      <c r="H12" s="211"/>
      <c r="I12" s="211"/>
      <c r="J12" s="211"/>
      <c r="K12" s="211"/>
      <c r="L12" s="211"/>
      <c r="M12" s="211"/>
    </row>
    <row r="13" spans="2:13" ht="15" customHeight="1">
      <c r="C13" s="213"/>
      <c r="D13" s="214"/>
      <c r="E13" s="215"/>
      <c r="F13" s="214"/>
      <c r="G13" s="214"/>
      <c r="H13" s="214"/>
      <c r="I13" s="214"/>
      <c r="J13" s="214"/>
      <c r="K13" s="216"/>
      <c r="L13" s="211"/>
      <c r="M13" s="211"/>
    </row>
    <row r="14" spans="2:13" ht="15" customHeight="1">
      <c r="C14" s="217"/>
      <c r="D14" s="470" t="s">
        <v>679</v>
      </c>
      <c r="E14" s="218"/>
      <c r="F14" s="470"/>
      <c r="G14" s="470"/>
      <c r="H14" s="470"/>
      <c r="I14" s="470"/>
      <c r="J14" s="470"/>
      <c r="K14" s="219"/>
      <c r="L14" s="211"/>
      <c r="M14" s="211"/>
    </row>
    <row r="15" spans="2:13" ht="15" customHeight="1">
      <c r="C15" s="217"/>
      <c r="D15" s="321" t="s">
        <v>427</v>
      </c>
      <c r="F15" s="470"/>
      <c r="G15" s="470"/>
      <c r="H15" s="470"/>
      <c r="I15" s="470"/>
      <c r="J15" s="470"/>
      <c r="K15" s="219"/>
      <c r="L15" s="211"/>
      <c r="M15" s="211"/>
    </row>
    <row r="16" spans="2:13" ht="15" customHeight="1">
      <c r="C16" s="217"/>
      <c r="D16" s="320"/>
      <c r="F16" s="470"/>
      <c r="G16" s="470"/>
      <c r="H16" s="470"/>
      <c r="I16" s="470"/>
      <c r="J16" s="470"/>
      <c r="K16" s="219"/>
      <c r="L16" s="211"/>
      <c r="M16" s="211"/>
    </row>
    <row r="17" spans="2:13" ht="15" customHeight="1">
      <c r="C17" s="217"/>
      <c r="D17" s="357" t="s">
        <v>312</v>
      </c>
      <c r="E17" s="470"/>
      <c r="F17" s="470"/>
      <c r="G17" s="470"/>
      <c r="H17" s="470"/>
      <c r="I17" s="470"/>
      <c r="J17" s="470"/>
      <c r="K17" s="219"/>
      <c r="L17" s="211"/>
      <c r="M17" s="211"/>
    </row>
    <row r="18" spans="2:13" ht="15" customHeight="1">
      <c r="C18" s="217"/>
      <c r="D18" s="470"/>
      <c r="E18" s="357" t="s">
        <v>418</v>
      </c>
      <c r="F18" s="470"/>
      <c r="G18" s="470"/>
      <c r="H18" s="470"/>
      <c r="I18" s="470"/>
      <c r="J18" s="470"/>
      <c r="K18" s="219"/>
      <c r="L18" s="211"/>
      <c r="M18" s="211"/>
    </row>
    <row r="19" spans="2:13" ht="15" customHeight="1" thickBot="1">
      <c r="C19" s="220"/>
      <c r="D19" s="221"/>
      <c r="E19" s="468"/>
      <c r="F19" s="222"/>
      <c r="G19" s="222"/>
      <c r="H19" s="222"/>
      <c r="I19" s="222"/>
      <c r="J19" s="222"/>
      <c r="K19" s="223"/>
      <c r="L19" s="211"/>
      <c r="M19" s="211"/>
    </row>
    <row r="20" spans="2:13" ht="15" customHeight="1">
      <c r="C20" s="210"/>
      <c r="D20" s="211"/>
      <c r="F20" s="211"/>
      <c r="G20" s="211"/>
      <c r="H20" s="211"/>
      <c r="I20" s="211"/>
      <c r="J20" s="211"/>
      <c r="K20" s="211"/>
      <c r="L20" s="211"/>
      <c r="M20" s="211"/>
    </row>
    <row r="21" spans="2:13" ht="15" customHeight="1">
      <c r="B21" s="212" t="s">
        <v>775</v>
      </c>
      <c r="F21" s="211"/>
      <c r="G21" s="211"/>
      <c r="H21" s="211"/>
      <c r="I21" s="211"/>
      <c r="J21" s="211"/>
      <c r="K21" s="211"/>
      <c r="L21" s="211"/>
      <c r="M21" s="211"/>
    </row>
    <row r="22" spans="2:13" ht="15" customHeight="1">
      <c r="C22" s="211" t="s">
        <v>331</v>
      </c>
      <c r="F22" s="211"/>
      <c r="G22" s="211"/>
      <c r="H22" s="211"/>
      <c r="I22" s="211"/>
      <c r="J22" s="211"/>
      <c r="K22" s="211"/>
      <c r="L22" s="211"/>
      <c r="M22" s="211"/>
    </row>
    <row r="23" spans="2:13" ht="15" customHeight="1" thickBot="1">
      <c r="D23" s="211"/>
      <c r="F23" s="211"/>
      <c r="G23" s="211"/>
      <c r="H23" s="211"/>
      <c r="I23" s="211"/>
      <c r="J23" s="211"/>
      <c r="K23" s="211"/>
      <c r="L23" s="211"/>
      <c r="M23" s="211"/>
    </row>
    <row r="24" spans="2:13" ht="15" customHeight="1">
      <c r="C24" s="224"/>
      <c r="D24" s="225"/>
      <c r="E24" s="226"/>
      <c r="F24" s="225"/>
      <c r="G24" s="225"/>
      <c r="H24" s="225"/>
      <c r="I24" s="225"/>
      <c r="J24" s="225"/>
      <c r="K24" s="227"/>
      <c r="L24" s="211"/>
      <c r="M24" s="211"/>
    </row>
    <row r="25" spans="2:13" ht="15" customHeight="1">
      <c r="C25" s="228"/>
      <c r="D25" s="470" t="s">
        <v>428</v>
      </c>
      <c r="E25" s="470"/>
      <c r="F25" s="470"/>
      <c r="G25" s="470"/>
      <c r="H25" s="470"/>
      <c r="I25" s="470"/>
      <c r="J25" s="470"/>
      <c r="K25" s="229"/>
      <c r="L25" s="211"/>
    </row>
    <row r="26" spans="2:13" ht="15" customHeight="1">
      <c r="C26" s="228"/>
      <c r="D26" s="470"/>
      <c r="E26" s="470"/>
      <c r="F26" s="470"/>
      <c r="G26" s="470"/>
      <c r="H26" s="470"/>
      <c r="I26" s="470"/>
      <c r="J26" s="470"/>
      <c r="K26" s="229"/>
      <c r="L26" s="211"/>
    </row>
    <row r="27" spans="2:13" ht="15" customHeight="1">
      <c r="C27" s="228"/>
      <c r="D27" s="470" t="s">
        <v>417</v>
      </c>
      <c r="E27" s="470"/>
      <c r="F27" s="470"/>
      <c r="G27" s="470"/>
      <c r="H27" s="470"/>
      <c r="I27" s="470"/>
      <c r="J27" s="470"/>
      <c r="K27" s="229"/>
      <c r="L27" s="211"/>
    </row>
    <row r="28" spans="2:13" ht="15" customHeight="1">
      <c r="C28" s="228"/>
      <c r="D28" s="470"/>
      <c r="E28" s="470"/>
      <c r="F28" s="470"/>
      <c r="G28" s="470"/>
      <c r="H28" s="470"/>
      <c r="I28" s="470"/>
      <c r="J28" s="470"/>
      <c r="K28" s="229"/>
      <c r="L28" s="211"/>
    </row>
    <row r="29" spans="2:13" ht="15" customHeight="1">
      <c r="C29" s="228"/>
      <c r="D29" s="470" t="s">
        <v>429</v>
      </c>
      <c r="E29" s="470"/>
      <c r="F29" s="470"/>
      <c r="G29" s="470"/>
      <c r="H29" s="470"/>
      <c r="I29" s="470"/>
      <c r="J29" s="470"/>
      <c r="K29" s="229"/>
      <c r="L29" s="211"/>
    </row>
    <row r="30" spans="2:13" ht="15" customHeight="1">
      <c r="C30" s="228"/>
      <c r="D30" s="470"/>
      <c r="E30" s="470"/>
      <c r="F30" s="470"/>
      <c r="G30" s="470"/>
      <c r="H30" s="470"/>
      <c r="I30" s="470"/>
      <c r="J30" s="470"/>
      <c r="K30" s="229"/>
      <c r="L30" s="211"/>
    </row>
    <row r="31" spans="2:13" s="785" customFormat="1" ht="15" customHeight="1">
      <c r="C31" s="786"/>
      <c r="D31" s="787" t="s">
        <v>772</v>
      </c>
      <c r="E31" s="787"/>
      <c r="F31" s="787"/>
      <c r="G31" s="787"/>
      <c r="H31" s="787"/>
      <c r="I31" s="787"/>
      <c r="J31" s="787"/>
      <c r="K31" s="788"/>
      <c r="L31" s="787"/>
    </row>
    <row r="32" spans="2:13" s="785" customFormat="1" ht="15" customHeight="1">
      <c r="C32" s="786"/>
      <c r="D32" s="787"/>
      <c r="E32" s="787"/>
      <c r="F32" s="787"/>
      <c r="G32" s="787"/>
      <c r="H32" s="787"/>
      <c r="I32" s="787"/>
      <c r="J32" s="787"/>
      <c r="K32" s="788"/>
      <c r="L32" s="787"/>
    </row>
    <row r="33" spans="2:13" ht="15" customHeight="1">
      <c r="C33" s="228"/>
      <c r="D33" s="470" t="s">
        <v>773</v>
      </c>
      <c r="E33" s="470"/>
      <c r="F33" s="470"/>
      <c r="G33" s="470"/>
      <c r="H33" s="470"/>
      <c r="I33" s="470"/>
      <c r="J33" s="470"/>
      <c r="K33" s="229"/>
      <c r="L33" s="211"/>
    </row>
    <row r="34" spans="2:13" ht="15" customHeight="1">
      <c r="C34" s="228"/>
      <c r="D34" s="470"/>
      <c r="E34" s="470"/>
      <c r="F34" s="470"/>
      <c r="G34" s="470"/>
      <c r="H34" s="470"/>
      <c r="I34" s="470"/>
      <c r="J34" s="470"/>
      <c r="K34" s="229"/>
      <c r="L34" s="211"/>
    </row>
    <row r="35" spans="2:13" ht="15" customHeight="1">
      <c r="C35" s="228"/>
      <c r="D35" s="470" t="s">
        <v>774</v>
      </c>
      <c r="E35" s="470"/>
      <c r="F35" s="470"/>
      <c r="G35" s="470"/>
      <c r="H35" s="470"/>
      <c r="I35" s="470"/>
      <c r="J35" s="470"/>
      <c r="K35" s="229"/>
      <c r="L35" s="211"/>
    </row>
    <row r="36" spans="2:13" s="785" customFormat="1" ht="15" customHeight="1">
      <c r="C36" s="786"/>
      <c r="D36" s="787"/>
      <c r="E36" s="787"/>
      <c r="F36" s="787"/>
      <c r="G36" s="787"/>
      <c r="H36" s="787"/>
      <c r="I36" s="787"/>
      <c r="J36" s="787"/>
      <c r="K36" s="788"/>
      <c r="L36" s="787"/>
    </row>
    <row r="37" spans="2:13" s="785" customFormat="1" ht="15" customHeight="1">
      <c r="C37" s="786"/>
      <c r="D37" s="787" t="s">
        <v>801</v>
      </c>
      <c r="E37" s="787"/>
      <c r="F37" s="787"/>
      <c r="G37" s="787"/>
      <c r="H37" s="787"/>
      <c r="I37" s="787"/>
      <c r="J37" s="787"/>
      <c r="K37" s="788"/>
      <c r="L37" s="787"/>
    </row>
    <row r="38" spans="2:13" ht="15" customHeight="1" thickBot="1">
      <c r="C38" s="230"/>
      <c r="D38" s="231"/>
      <c r="E38" s="232"/>
      <c r="F38" s="232"/>
      <c r="G38" s="232"/>
      <c r="H38" s="232"/>
      <c r="I38" s="232"/>
      <c r="J38" s="232" t="s">
        <v>416</v>
      </c>
      <c r="K38" s="233"/>
      <c r="L38" s="211"/>
    </row>
    <row r="39" spans="2:13" ht="15" customHeight="1">
      <c r="C39" s="226"/>
      <c r="D39" s="783"/>
      <c r="E39" s="225"/>
      <c r="F39" s="225"/>
      <c r="G39" s="225"/>
      <c r="H39" s="225"/>
      <c r="I39" s="225"/>
      <c r="J39" s="225" t="s">
        <v>416</v>
      </c>
      <c r="K39" s="225"/>
      <c r="L39" s="211"/>
    </row>
    <row r="40" spans="2:13" ht="15" customHeight="1">
      <c r="B40" s="212" t="s">
        <v>223</v>
      </c>
      <c r="F40" s="211"/>
      <c r="G40" s="211"/>
      <c r="H40" s="211"/>
      <c r="I40" s="211"/>
      <c r="J40" s="211"/>
      <c r="K40" s="211"/>
      <c r="L40" s="211"/>
      <c r="M40" s="211"/>
    </row>
    <row r="41" spans="2:13" ht="15" customHeight="1">
      <c r="C41" s="234" t="s">
        <v>415</v>
      </c>
      <c r="F41" s="211"/>
      <c r="G41" s="211"/>
      <c r="H41" s="211"/>
      <c r="I41" s="211"/>
      <c r="J41" s="211"/>
      <c r="K41" s="211"/>
      <c r="L41" s="211"/>
      <c r="M41" s="211"/>
    </row>
    <row r="42" spans="2:13" ht="15" customHeight="1">
      <c r="C42" s="322" t="s">
        <v>676</v>
      </c>
      <c r="D42" s="211"/>
      <c r="F42" s="211"/>
      <c r="G42" s="211"/>
      <c r="H42" s="211"/>
      <c r="I42" s="211"/>
      <c r="J42" s="211"/>
      <c r="K42" s="211"/>
      <c r="L42" s="211"/>
      <c r="M42" s="211"/>
    </row>
    <row r="43" spans="2:13" ht="15" customHeight="1">
      <c r="B43" s="234"/>
      <c r="C43" s="208" t="s">
        <v>257</v>
      </c>
      <c r="F43" s="211"/>
      <c r="G43" s="211"/>
      <c r="H43" s="211"/>
      <c r="I43" s="211"/>
      <c r="J43" s="211"/>
      <c r="K43" s="211"/>
      <c r="L43" s="211"/>
      <c r="M43" s="211"/>
    </row>
    <row r="44" spans="2:13" ht="15" customHeight="1">
      <c r="B44" s="234"/>
      <c r="C44" s="208" t="s">
        <v>794</v>
      </c>
      <c r="F44" s="211"/>
      <c r="G44" s="211"/>
      <c r="H44" s="211"/>
      <c r="I44" s="211"/>
      <c r="J44" s="211"/>
      <c r="K44" s="211"/>
      <c r="L44" s="211"/>
      <c r="M44" s="211"/>
    </row>
    <row r="45" spans="2:13" ht="15" customHeight="1" thickBot="1">
      <c r="C45" s="234"/>
      <c r="F45" s="211"/>
      <c r="G45" s="211"/>
      <c r="H45" s="211"/>
      <c r="I45" s="211"/>
      <c r="J45" s="211"/>
      <c r="K45" s="211"/>
      <c r="L45" s="211"/>
      <c r="M45" s="211"/>
    </row>
    <row r="46" spans="2:13" ht="15" customHeight="1">
      <c r="C46" s="235"/>
      <c r="D46" s="236"/>
      <c r="E46" s="236"/>
      <c r="F46" s="237"/>
      <c r="G46" s="237"/>
      <c r="H46" s="237"/>
      <c r="I46" s="237"/>
      <c r="J46" s="237"/>
      <c r="K46" s="238"/>
      <c r="L46" s="211"/>
      <c r="M46" s="211"/>
    </row>
    <row r="47" spans="2:13" ht="15" customHeight="1">
      <c r="C47" s="239"/>
      <c r="D47" s="218" t="s">
        <v>776</v>
      </c>
      <c r="E47" s="218"/>
      <c r="F47" s="218"/>
      <c r="G47" s="218"/>
      <c r="H47" s="218"/>
      <c r="I47" s="218"/>
      <c r="J47" s="218"/>
      <c r="K47" s="240"/>
      <c r="L47" s="211"/>
      <c r="M47" s="211"/>
    </row>
    <row r="48" spans="2:13" ht="15" customHeight="1">
      <c r="C48" s="239"/>
      <c r="D48" s="218"/>
      <c r="E48" s="660" t="s">
        <v>777</v>
      </c>
      <c r="F48" s="218"/>
      <c r="G48" s="218"/>
      <c r="H48" s="218"/>
      <c r="I48" s="218"/>
      <c r="J48" s="218"/>
      <c r="K48" s="240"/>
      <c r="L48" s="211"/>
      <c r="M48" s="211"/>
    </row>
    <row r="49" spans="2:13" ht="15" customHeight="1">
      <c r="C49" s="239"/>
      <c r="D49" s="218"/>
      <c r="E49" s="218"/>
      <c r="F49" s="218"/>
      <c r="G49" s="218"/>
      <c r="H49" s="218"/>
      <c r="I49" s="218"/>
      <c r="J49" s="218"/>
      <c r="K49" s="240"/>
    </row>
    <row r="50" spans="2:13" ht="15" customHeight="1">
      <c r="C50" s="239"/>
      <c r="D50" s="218" t="s">
        <v>430</v>
      </c>
      <c r="E50" s="218"/>
      <c r="F50" s="218"/>
      <c r="G50" s="218"/>
      <c r="H50" s="218"/>
      <c r="I50" s="218"/>
      <c r="J50" s="218"/>
      <c r="K50" s="240"/>
    </row>
    <row r="51" spans="2:13" ht="15" customHeight="1">
      <c r="C51" s="239"/>
      <c r="D51" s="218"/>
      <c r="E51" s="218" t="s">
        <v>334</v>
      </c>
      <c r="F51" s="218"/>
      <c r="G51" s="218"/>
      <c r="H51" s="218"/>
      <c r="I51" s="218"/>
      <c r="J51" s="218"/>
      <c r="K51" s="240"/>
    </row>
    <row r="52" spans="2:13" ht="15" customHeight="1">
      <c r="C52" s="239"/>
      <c r="D52" s="218"/>
      <c r="E52" s="218" t="s">
        <v>431</v>
      </c>
      <c r="F52" s="218"/>
      <c r="G52" s="218"/>
      <c r="H52" s="218"/>
      <c r="I52" s="218"/>
      <c r="J52" s="218"/>
      <c r="K52" s="240"/>
    </row>
    <row r="53" spans="2:13" ht="15" customHeight="1">
      <c r="C53" s="239"/>
      <c r="D53" s="218"/>
      <c r="E53" s="218"/>
      <c r="F53" s="218"/>
      <c r="G53" s="218"/>
      <c r="H53" s="218"/>
      <c r="I53" s="218"/>
      <c r="J53" s="218"/>
      <c r="K53" s="240"/>
    </row>
    <row r="54" spans="2:13" ht="15" customHeight="1">
      <c r="C54" s="239"/>
      <c r="D54" s="218" t="s">
        <v>414</v>
      </c>
      <c r="E54" s="218"/>
      <c r="F54" s="218"/>
      <c r="G54" s="218"/>
      <c r="H54" s="218"/>
      <c r="I54" s="218"/>
      <c r="J54" s="218"/>
      <c r="K54" s="240"/>
    </row>
    <row r="55" spans="2:13" ht="15" customHeight="1">
      <c r="C55" s="239"/>
      <c r="D55" s="218"/>
      <c r="E55" s="241" t="s">
        <v>432</v>
      </c>
      <c r="F55" s="218"/>
      <c r="G55" s="218"/>
      <c r="H55" s="218"/>
      <c r="I55" s="218"/>
      <c r="J55" s="218"/>
      <c r="K55" s="240"/>
    </row>
    <row r="56" spans="2:13" ht="15" customHeight="1">
      <c r="C56" s="239"/>
      <c r="D56" s="218"/>
      <c r="E56" s="218"/>
      <c r="F56" s="218"/>
      <c r="G56" s="218"/>
      <c r="H56" s="218"/>
      <c r="I56" s="218"/>
      <c r="J56" s="218"/>
      <c r="K56" s="240"/>
    </row>
    <row r="57" spans="2:13" ht="15" customHeight="1">
      <c r="C57" s="239"/>
      <c r="D57" s="218" t="s">
        <v>433</v>
      </c>
      <c r="E57" s="218"/>
      <c r="F57" s="218"/>
      <c r="G57" s="218"/>
      <c r="H57" s="218"/>
      <c r="I57" s="218"/>
      <c r="J57" s="218"/>
      <c r="K57" s="240"/>
    </row>
    <row r="58" spans="2:13" ht="15" customHeight="1">
      <c r="C58" s="239"/>
      <c r="D58" s="218"/>
      <c r="E58" s="218" t="s">
        <v>434</v>
      </c>
      <c r="F58" s="218"/>
      <c r="G58" s="218"/>
      <c r="H58" s="218"/>
      <c r="I58" s="218"/>
      <c r="J58" s="218"/>
      <c r="K58" s="240"/>
    </row>
    <row r="59" spans="2:13" ht="15" customHeight="1">
      <c r="C59" s="239"/>
      <c r="D59" s="218"/>
      <c r="E59" s="218"/>
      <c r="F59" s="218"/>
      <c r="G59" s="218"/>
      <c r="H59" s="218"/>
      <c r="I59" s="218"/>
      <c r="J59" s="218"/>
      <c r="K59" s="240"/>
    </row>
    <row r="60" spans="2:13" ht="15" customHeight="1">
      <c r="C60" s="239"/>
      <c r="D60" s="218" t="s">
        <v>760</v>
      </c>
      <c r="E60" s="218"/>
      <c r="F60" s="218"/>
      <c r="G60" s="218"/>
      <c r="H60" s="218"/>
      <c r="I60" s="218"/>
      <c r="J60" s="218"/>
      <c r="K60" s="240"/>
    </row>
    <row r="61" spans="2:13" ht="15" customHeight="1">
      <c r="C61" s="239"/>
      <c r="D61" s="218"/>
      <c r="E61" s="218" t="s">
        <v>761</v>
      </c>
      <c r="F61" s="218"/>
      <c r="G61" s="218"/>
      <c r="H61" s="218"/>
      <c r="I61" s="218"/>
      <c r="J61" s="218"/>
      <c r="K61" s="240"/>
    </row>
    <row r="62" spans="2:13" ht="15" customHeight="1" thickBot="1">
      <c r="C62" s="242"/>
      <c r="D62" s="243"/>
      <c r="E62" s="243"/>
      <c r="F62" s="243"/>
      <c r="G62" s="243"/>
      <c r="H62" s="243"/>
      <c r="I62" s="243"/>
      <c r="J62" s="243"/>
      <c r="K62" s="244"/>
    </row>
    <row r="63" spans="2:13" ht="15" customHeight="1">
      <c r="D63" s="210"/>
      <c r="E63" s="211"/>
      <c r="F63" s="211"/>
      <c r="G63" s="211"/>
      <c r="H63" s="211"/>
      <c r="I63" s="211"/>
      <c r="J63" s="211"/>
      <c r="K63" s="211"/>
      <c r="L63" s="211"/>
      <c r="M63" s="211"/>
    </row>
    <row r="64" spans="2:13" ht="15" customHeight="1">
      <c r="B64" s="212" t="s">
        <v>435</v>
      </c>
      <c r="F64" s="211"/>
      <c r="G64" s="211"/>
      <c r="H64" s="211"/>
      <c r="I64" s="211"/>
      <c r="J64" s="211"/>
      <c r="K64" s="211"/>
      <c r="L64" s="211"/>
      <c r="M64" s="211"/>
    </row>
    <row r="65" spans="3:13" ht="15" customHeight="1">
      <c r="C65" s="211" t="s">
        <v>671</v>
      </c>
      <c r="D65" s="211"/>
      <c r="F65" s="211"/>
      <c r="G65" s="211"/>
      <c r="H65" s="211"/>
      <c r="I65" s="211"/>
      <c r="J65" s="211"/>
      <c r="K65" s="211"/>
      <c r="L65" s="211"/>
    </row>
    <row r="66" spans="3:13" ht="15" customHeight="1">
      <c r="C66" s="210" t="s">
        <v>748</v>
      </c>
      <c r="D66" s="211"/>
      <c r="F66" s="211"/>
      <c r="G66" s="211"/>
      <c r="H66" s="211"/>
      <c r="I66" s="211"/>
      <c r="J66" s="211"/>
      <c r="K66" s="211"/>
      <c r="L66" s="211"/>
      <c r="M66" s="211"/>
    </row>
    <row r="67" spans="3:13" ht="15" customHeight="1">
      <c r="C67" s="210"/>
      <c r="D67" s="211"/>
      <c r="F67" s="211"/>
      <c r="G67" s="211"/>
      <c r="H67" s="211"/>
      <c r="I67" s="211"/>
      <c r="J67" s="211"/>
      <c r="K67" s="211"/>
      <c r="L67" s="211"/>
      <c r="M67" s="211"/>
    </row>
    <row r="68" spans="3:13" ht="15" customHeight="1">
      <c r="C68" s="210"/>
      <c r="D68" s="211"/>
      <c r="F68" s="211"/>
      <c r="G68" s="211"/>
      <c r="H68" s="211"/>
      <c r="I68" s="211"/>
      <c r="J68" s="211"/>
      <c r="K68" s="211"/>
      <c r="L68" s="211"/>
      <c r="M68" s="211"/>
    </row>
    <row r="69" spans="3:13" ht="15" customHeight="1">
      <c r="C69" s="210"/>
      <c r="D69" s="211"/>
      <c r="F69" s="211"/>
      <c r="G69" s="211"/>
      <c r="H69" s="211"/>
      <c r="I69" s="211"/>
      <c r="J69" s="211"/>
      <c r="K69" s="211"/>
      <c r="L69" s="211"/>
      <c r="M69" s="211"/>
    </row>
    <row r="70" spans="3:13" ht="15" customHeight="1">
      <c r="C70" s="218"/>
      <c r="D70" s="245" t="s">
        <v>413</v>
      </c>
      <c r="E70" s="470"/>
      <c r="F70" s="470"/>
      <c r="G70" s="470"/>
      <c r="H70" s="470"/>
      <c r="I70" s="470"/>
      <c r="J70" s="470"/>
      <c r="K70" s="470"/>
    </row>
    <row r="71" spans="3:13" ht="15" customHeight="1">
      <c r="C71" s="218"/>
      <c r="D71" s="218"/>
      <c r="E71" s="470" t="s">
        <v>778</v>
      </c>
      <c r="F71" s="470"/>
      <c r="G71" s="470"/>
      <c r="H71" s="470"/>
      <c r="I71" s="470"/>
      <c r="J71" s="470"/>
      <c r="K71" s="470"/>
      <c r="L71" s="211"/>
    </row>
    <row r="72" spans="3:13" ht="15" customHeight="1">
      <c r="C72" s="218"/>
      <c r="D72" s="470"/>
      <c r="E72" s="470"/>
      <c r="F72" s="470"/>
      <c r="G72" s="470"/>
      <c r="H72" s="470"/>
      <c r="I72" s="470"/>
      <c r="J72" s="470"/>
      <c r="K72" s="470"/>
      <c r="L72" s="218"/>
    </row>
    <row r="73" spans="3:13" ht="15" customHeight="1">
      <c r="C73" s="218"/>
      <c r="D73" s="245" t="s">
        <v>235</v>
      </c>
      <c r="E73" s="470"/>
      <c r="F73" s="470"/>
      <c r="G73" s="470"/>
      <c r="H73" s="470"/>
      <c r="I73" s="470"/>
      <c r="J73" s="470"/>
      <c r="K73" s="470"/>
    </row>
    <row r="74" spans="3:13" ht="15" customHeight="1">
      <c r="C74" s="218"/>
      <c r="D74" s="218"/>
      <c r="E74" s="470" t="s">
        <v>771</v>
      </c>
      <c r="F74" s="470"/>
      <c r="G74" s="470"/>
      <c r="H74" s="470"/>
      <c r="I74" s="470"/>
      <c r="J74" s="470"/>
      <c r="K74" s="470"/>
      <c r="L74" s="211"/>
    </row>
    <row r="75" spans="3:13" ht="15" customHeight="1">
      <c r="C75" s="218"/>
      <c r="D75" s="470"/>
      <c r="E75" s="470" t="s">
        <v>436</v>
      </c>
      <c r="F75" s="470"/>
      <c r="G75" s="470"/>
      <c r="H75" s="470"/>
      <c r="I75" s="470"/>
      <c r="J75" s="470"/>
      <c r="K75" s="470"/>
    </row>
    <row r="76" spans="3:13" ht="15" customHeight="1">
      <c r="C76" s="218"/>
      <c r="D76" s="470"/>
      <c r="E76" s="470"/>
      <c r="F76" s="470"/>
      <c r="G76" s="470"/>
      <c r="H76" s="470"/>
      <c r="I76" s="470"/>
      <c r="J76" s="470"/>
      <c r="K76" s="470"/>
      <c r="L76" s="218"/>
    </row>
    <row r="77" spans="3:13" ht="15" customHeight="1">
      <c r="C77" s="218"/>
      <c r="D77" s="245" t="s">
        <v>236</v>
      </c>
      <c r="E77" s="470"/>
      <c r="F77" s="470"/>
      <c r="G77" s="470"/>
      <c r="H77" s="470"/>
      <c r="I77" s="470"/>
      <c r="J77" s="470"/>
      <c r="K77" s="470"/>
    </row>
    <row r="78" spans="3:13" ht="15" customHeight="1">
      <c r="C78" s="218"/>
      <c r="D78" s="218"/>
      <c r="E78" s="470" t="s">
        <v>154</v>
      </c>
      <c r="F78" s="470"/>
      <c r="G78" s="470"/>
      <c r="H78" s="470"/>
      <c r="I78" s="470"/>
      <c r="J78" s="470"/>
      <c r="K78" s="470"/>
      <c r="L78" s="211"/>
    </row>
    <row r="79" spans="3:13" ht="15" customHeight="1">
      <c r="C79" s="218"/>
      <c r="D79" s="218"/>
      <c r="E79" s="246" t="s">
        <v>677</v>
      </c>
      <c r="F79" s="470"/>
      <c r="G79" s="470"/>
      <c r="H79" s="470"/>
      <c r="I79" s="470"/>
      <c r="J79" s="470"/>
      <c r="K79" s="470"/>
      <c r="L79" s="211"/>
    </row>
    <row r="80" spans="3:13" ht="15" customHeight="1">
      <c r="C80" s="210"/>
      <c r="D80" s="211"/>
      <c r="F80" s="211"/>
      <c r="G80" s="211"/>
      <c r="H80" s="211"/>
      <c r="I80" s="211"/>
      <c r="J80" s="211"/>
      <c r="K80" s="211"/>
      <c r="L80" s="211"/>
      <c r="M80" s="211"/>
    </row>
    <row r="81" spans="2:13" ht="15" customHeight="1">
      <c r="C81" s="210"/>
      <c r="D81" s="245" t="s">
        <v>672</v>
      </c>
      <c r="F81" s="211"/>
      <c r="G81" s="211"/>
      <c r="H81" s="211"/>
      <c r="I81" s="211"/>
      <c r="J81" s="211"/>
      <c r="K81" s="211"/>
      <c r="L81" s="211"/>
      <c r="M81" s="211"/>
    </row>
    <row r="82" spans="2:13" ht="15" customHeight="1">
      <c r="C82" s="210"/>
      <c r="D82" s="245"/>
      <c r="E82" s="208" t="s">
        <v>673</v>
      </c>
      <c r="F82" s="211"/>
      <c r="G82" s="211"/>
      <c r="H82" s="211"/>
      <c r="I82" s="211"/>
      <c r="J82" s="211"/>
      <c r="K82" s="211"/>
      <c r="L82" s="211"/>
      <c r="M82" s="211"/>
    </row>
    <row r="83" spans="2:13" ht="15" customHeight="1">
      <c r="C83" s="218"/>
      <c r="D83" s="210"/>
      <c r="E83" s="470"/>
      <c r="F83" s="470"/>
      <c r="G83" s="470"/>
      <c r="H83" s="470"/>
      <c r="I83" s="470"/>
      <c r="J83" s="470"/>
      <c r="K83" s="470"/>
      <c r="L83" s="211"/>
      <c r="M83" s="211"/>
    </row>
    <row r="84" spans="2:13" ht="15" customHeight="1">
      <c r="B84" s="212" t="s">
        <v>437</v>
      </c>
      <c r="F84" s="211"/>
      <c r="G84" s="211"/>
      <c r="H84" s="211"/>
      <c r="I84" s="211"/>
      <c r="J84" s="211"/>
      <c r="K84" s="211"/>
      <c r="L84" s="211"/>
      <c r="M84" s="211"/>
    </row>
    <row r="85" spans="2:13" ht="15" customHeight="1">
      <c r="C85" s="211" t="s">
        <v>2</v>
      </c>
      <c r="E85" s="211"/>
      <c r="F85" s="211"/>
      <c r="G85" s="211"/>
      <c r="H85" s="211"/>
      <c r="I85" s="211"/>
      <c r="J85" s="211"/>
      <c r="K85" s="211"/>
      <c r="L85" s="211"/>
    </row>
    <row r="86" spans="2:13" ht="15" customHeight="1">
      <c r="D86" s="210"/>
      <c r="E86" s="209"/>
      <c r="F86" s="211"/>
      <c r="G86" s="211"/>
      <c r="H86" s="211"/>
      <c r="I86" s="211"/>
      <c r="J86" s="211"/>
      <c r="K86" s="211"/>
      <c r="L86" s="211"/>
      <c r="M86" s="211"/>
    </row>
    <row r="87" spans="2:13" ht="15" customHeight="1">
      <c r="C87" s="247"/>
      <c r="D87" s="248"/>
      <c r="E87" s="249"/>
      <c r="F87" s="250"/>
      <c r="G87" s="250"/>
      <c r="H87" s="250"/>
      <c r="I87" s="250"/>
      <c r="J87" s="250"/>
      <c r="K87" s="251"/>
      <c r="L87" s="211"/>
      <c r="M87" s="211"/>
    </row>
    <row r="88" spans="2:13" ht="15" customHeight="1">
      <c r="C88" s="252"/>
      <c r="D88" s="211" t="s">
        <v>249</v>
      </c>
      <c r="F88" s="211"/>
      <c r="G88" s="211"/>
      <c r="H88" s="211"/>
      <c r="I88" s="211"/>
      <c r="J88" s="211"/>
      <c r="K88" s="253"/>
      <c r="L88" s="211"/>
    </row>
    <row r="89" spans="2:13" ht="15" customHeight="1">
      <c r="C89" s="252"/>
      <c r="D89" s="211"/>
      <c r="H89" s="469" t="s">
        <v>438</v>
      </c>
      <c r="I89" s="254"/>
      <c r="J89" s="254"/>
      <c r="K89" s="253"/>
    </row>
    <row r="90" spans="2:13" ht="15" customHeight="1">
      <c r="C90" s="255"/>
      <c r="D90" s="211" t="s">
        <v>439</v>
      </c>
      <c r="F90" s="211"/>
      <c r="G90" s="211"/>
      <c r="H90" s="211"/>
      <c r="I90" s="211"/>
      <c r="J90" s="211"/>
      <c r="K90" s="253"/>
      <c r="L90" s="211"/>
    </row>
    <row r="91" spans="2:13" ht="15" customHeight="1">
      <c r="C91" s="255"/>
      <c r="D91" s="211"/>
      <c r="H91" s="469" t="s">
        <v>438</v>
      </c>
      <c r="I91" s="254"/>
      <c r="J91" s="254"/>
      <c r="K91" s="256"/>
      <c r="L91" s="211"/>
    </row>
    <row r="92" spans="2:13" ht="15" customHeight="1">
      <c r="C92" s="255"/>
      <c r="D92" s="211" t="s">
        <v>440</v>
      </c>
      <c r="F92" s="254"/>
      <c r="G92" s="254"/>
      <c r="H92" s="211"/>
      <c r="I92" s="211"/>
      <c r="J92" s="211"/>
      <c r="K92" s="253"/>
      <c r="L92" s="211"/>
    </row>
    <row r="93" spans="2:13" ht="15" customHeight="1">
      <c r="C93" s="255"/>
      <c r="D93" s="211"/>
      <c r="H93" s="469" t="s">
        <v>438</v>
      </c>
      <c r="I93" s="254"/>
      <c r="J93" s="254"/>
      <c r="K93" s="256"/>
      <c r="L93" s="211"/>
    </row>
    <row r="94" spans="2:13" ht="15" customHeight="1">
      <c r="C94" s="255"/>
      <c r="D94" s="211" t="s">
        <v>420</v>
      </c>
      <c r="F94" s="211"/>
      <c r="G94" s="211"/>
      <c r="H94" s="211"/>
      <c r="I94" s="211"/>
      <c r="J94" s="211"/>
      <c r="K94" s="253"/>
      <c r="L94" s="211"/>
    </row>
    <row r="95" spans="2:13" ht="15" customHeight="1">
      <c r="C95" s="255"/>
      <c r="D95" s="211"/>
      <c r="H95" s="469" t="s">
        <v>438</v>
      </c>
      <c r="I95" s="254"/>
      <c r="J95" s="254"/>
      <c r="K95" s="256"/>
      <c r="L95" s="211"/>
    </row>
    <row r="96" spans="2:13" ht="15" customHeight="1">
      <c r="C96" s="255"/>
      <c r="D96" s="211" t="s">
        <v>441</v>
      </c>
      <c r="F96" s="211"/>
      <c r="G96" s="211"/>
      <c r="H96" s="211"/>
      <c r="I96" s="211"/>
      <c r="J96" s="211"/>
      <c r="K96" s="253"/>
      <c r="L96" s="211"/>
    </row>
    <row r="97" spans="2:13" ht="15" customHeight="1">
      <c r="C97" s="255"/>
      <c r="D97" s="211"/>
      <c r="E97" s="208" t="s">
        <v>419</v>
      </c>
      <c r="F97" s="211"/>
      <c r="G97" s="211"/>
      <c r="H97" s="211"/>
      <c r="I97" s="211"/>
      <c r="J97" s="211"/>
      <c r="K97" s="253"/>
      <c r="L97" s="211"/>
    </row>
    <row r="98" spans="2:13" ht="15" customHeight="1">
      <c r="C98" s="255"/>
      <c r="D98" s="211"/>
      <c r="H98" s="469" t="s">
        <v>438</v>
      </c>
      <c r="I98" s="254"/>
      <c r="J98" s="254"/>
      <c r="K98" s="256"/>
      <c r="L98" s="211"/>
    </row>
    <row r="99" spans="2:13" ht="15" customHeight="1">
      <c r="C99" s="255"/>
      <c r="D99" s="211" t="s">
        <v>442</v>
      </c>
      <c r="F99" s="211"/>
      <c r="G99" s="211"/>
      <c r="H99" s="211"/>
      <c r="I99" s="211"/>
      <c r="J99" s="211"/>
      <c r="K99" s="253"/>
      <c r="L99" s="211"/>
    </row>
    <row r="100" spans="2:13" ht="15" customHeight="1">
      <c r="C100" s="255"/>
      <c r="D100" s="211"/>
      <c r="E100" s="208" t="s">
        <v>782</v>
      </c>
      <c r="H100" s="473"/>
      <c r="I100" s="254"/>
      <c r="J100" s="254"/>
      <c r="K100" s="256"/>
      <c r="L100" s="211"/>
    </row>
    <row r="101" spans="2:13" ht="15" customHeight="1">
      <c r="C101" s="255"/>
      <c r="D101" s="211"/>
      <c r="H101" s="469" t="s">
        <v>438</v>
      </c>
      <c r="I101" s="254"/>
      <c r="J101" s="254"/>
      <c r="K101" s="256"/>
      <c r="L101" s="211"/>
    </row>
    <row r="102" spans="2:13" ht="15" customHeight="1">
      <c r="C102" s="255"/>
      <c r="D102" s="208" t="s">
        <v>779</v>
      </c>
      <c r="K102" s="323"/>
    </row>
    <row r="103" spans="2:13" ht="15" customHeight="1">
      <c r="C103" s="252"/>
      <c r="E103" s="208" t="s">
        <v>781</v>
      </c>
      <c r="K103" s="323"/>
    </row>
    <row r="104" spans="2:13" ht="15" customHeight="1">
      <c r="C104" s="252"/>
      <c r="E104" s="208" t="s">
        <v>780</v>
      </c>
      <c r="K104" s="323"/>
    </row>
    <row r="105" spans="2:13" ht="15" customHeight="1">
      <c r="C105" s="257"/>
      <c r="D105" s="258"/>
      <c r="E105" s="258"/>
      <c r="F105" s="259"/>
      <c r="G105" s="258"/>
      <c r="H105" s="258"/>
      <c r="I105" s="258"/>
      <c r="J105" s="258"/>
      <c r="K105" s="260"/>
      <c r="L105" s="211"/>
      <c r="M105" s="211"/>
    </row>
    <row r="106" spans="2:13" ht="15" customHeight="1">
      <c r="D106" s="210"/>
      <c r="E106" s="211"/>
      <c r="F106" s="211"/>
      <c r="G106" s="211"/>
      <c r="H106" s="211"/>
      <c r="I106" s="211"/>
      <c r="J106" s="211"/>
      <c r="K106" s="211"/>
      <c r="L106" s="211"/>
      <c r="M106" s="211"/>
    </row>
    <row r="107" spans="2:13" ht="15" customHeight="1">
      <c r="B107" s="212" t="s">
        <v>224</v>
      </c>
      <c r="D107" s="210"/>
      <c r="E107" s="211"/>
      <c r="F107" s="211"/>
      <c r="G107" s="211"/>
      <c r="H107" s="211"/>
      <c r="I107" s="211"/>
      <c r="J107" s="211"/>
      <c r="K107" s="211"/>
      <c r="L107" s="211"/>
      <c r="M107" s="211"/>
    </row>
    <row r="108" spans="2:13" ht="15" customHeight="1">
      <c r="C108" s="208" t="s">
        <v>783</v>
      </c>
      <c r="F108" s="211"/>
      <c r="G108" s="211"/>
      <c r="H108" s="211"/>
      <c r="I108" s="211"/>
      <c r="J108" s="211"/>
      <c r="K108" s="211"/>
      <c r="L108" s="211"/>
      <c r="M108" s="211"/>
    </row>
    <row r="109" spans="2:13" ht="15" customHeight="1">
      <c r="F109" s="211"/>
      <c r="G109" s="211"/>
      <c r="H109" s="211"/>
      <c r="I109" s="211"/>
      <c r="J109" s="211"/>
      <c r="K109" s="211"/>
      <c r="L109" s="211"/>
      <c r="M109" s="211"/>
    </row>
    <row r="110" spans="2:13" ht="15" customHeight="1">
      <c r="F110" s="812" t="s">
        <v>242</v>
      </c>
      <c r="G110" s="812"/>
      <c r="H110" s="812"/>
      <c r="I110" s="812"/>
      <c r="J110" s="812"/>
      <c r="K110" s="211"/>
      <c r="L110" s="211"/>
      <c r="M110" s="211"/>
    </row>
    <row r="111" spans="2:13" ht="15" customHeight="1">
      <c r="F111" s="211"/>
      <c r="G111" s="211"/>
      <c r="H111" s="211"/>
      <c r="I111" s="211"/>
      <c r="J111" s="211"/>
      <c r="K111" s="211"/>
      <c r="L111" s="211"/>
      <c r="M111" s="211"/>
    </row>
    <row r="112" spans="2:13" ht="15" customHeight="1">
      <c r="C112" s="76" t="str">
        <f>DBCS(TEXT(DATE(LEFT('設定シート（非表示）'!C6,4)-1,1,1),"ggge年"))&amp;"度　確定保険料・一般拠出金算定基礎賃金集計表"</f>
        <v>令和５年度　確定保険料・一般拠出金算定基礎賃金集計表</v>
      </c>
      <c r="F112" s="211"/>
      <c r="G112" s="211"/>
      <c r="H112" s="211"/>
      <c r="I112" s="211"/>
      <c r="J112" s="211"/>
      <c r="K112" s="211"/>
      <c r="L112" s="211"/>
      <c r="M112" s="211"/>
    </row>
    <row r="113" spans="3:13" ht="15" customHeight="1">
      <c r="C113" s="76" t="str">
        <f>"（算定期間　" &amp; TEXT(DATE(LEFT('設定シート（非表示）'!C6,4)-1,1,1),"ggge年") &amp; "4月～" &amp; TEXT(DATE(LEFT('設定シート（非表示）'!C6,4),1,1),"ggge年") &amp; "3月）"</f>
        <v>（算定期間　令和5年4月～令和6年3月）</v>
      </c>
      <c r="F113" s="211"/>
      <c r="G113" s="211"/>
      <c r="H113" s="211"/>
      <c r="I113" s="211"/>
      <c r="J113" s="211"/>
      <c r="K113" s="211"/>
      <c r="L113" s="211"/>
      <c r="M113" s="211"/>
    </row>
    <row r="114" spans="3:13" ht="15" customHeight="1">
      <c r="F114" s="211"/>
      <c r="G114" s="211"/>
      <c r="H114" s="211"/>
      <c r="I114" s="211"/>
      <c r="J114" s="211"/>
      <c r="K114" s="211"/>
      <c r="L114" s="211"/>
      <c r="M114" s="211"/>
    </row>
    <row r="115" spans="3:13" ht="15" customHeight="1">
      <c r="F115" s="211"/>
      <c r="G115" s="211"/>
      <c r="H115" s="211"/>
      <c r="I115" s="211"/>
      <c r="J115" s="211"/>
      <c r="K115" s="211"/>
      <c r="L115" s="211"/>
      <c r="M115" s="211"/>
    </row>
    <row r="116" spans="3:13" ht="15" customHeight="1">
      <c r="F116" s="211"/>
      <c r="G116" s="211"/>
      <c r="H116" s="211"/>
      <c r="I116" s="211"/>
      <c r="J116" s="211"/>
      <c r="K116" s="211"/>
      <c r="L116" s="211"/>
      <c r="M116" s="211"/>
    </row>
    <row r="117" spans="3:13" ht="15" customHeight="1">
      <c r="F117" s="211"/>
      <c r="G117" s="211"/>
      <c r="H117" s="211"/>
      <c r="I117" s="211"/>
      <c r="J117" s="211"/>
      <c r="K117" s="211"/>
      <c r="L117" s="211"/>
      <c r="M117" s="211"/>
    </row>
    <row r="118" spans="3:13" ht="15" customHeight="1">
      <c r="F118" s="211"/>
      <c r="G118" s="211"/>
      <c r="H118" s="211"/>
      <c r="I118" s="211"/>
      <c r="J118" s="211"/>
      <c r="K118" s="211"/>
      <c r="L118" s="211"/>
      <c r="M118" s="211"/>
    </row>
    <row r="119" spans="3:13" ht="15" customHeight="1">
      <c r="F119" s="211"/>
      <c r="G119" s="211"/>
      <c r="H119" s="211"/>
      <c r="I119" s="211"/>
      <c r="J119" s="211"/>
      <c r="K119" s="211"/>
      <c r="L119" s="211"/>
      <c r="M119" s="211"/>
    </row>
    <row r="120" spans="3:13" ht="15" customHeight="1">
      <c r="F120" s="211"/>
      <c r="G120" s="211"/>
      <c r="H120" s="211"/>
      <c r="I120" s="211"/>
      <c r="J120" s="211"/>
      <c r="K120" s="211"/>
      <c r="L120" s="211"/>
      <c r="M120" s="211"/>
    </row>
    <row r="121" spans="3:13" ht="15" customHeight="1">
      <c r="F121" s="211"/>
      <c r="G121" s="211"/>
      <c r="H121" s="211"/>
      <c r="I121" s="211"/>
      <c r="J121" s="211"/>
      <c r="K121" s="211"/>
      <c r="L121" s="211"/>
      <c r="M121" s="211"/>
    </row>
    <row r="122" spans="3:13" ht="15" customHeight="1">
      <c r="F122" s="211"/>
      <c r="G122" s="211"/>
      <c r="H122" s="211"/>
      <c r="I122" s="211"/>
      <c r="J122" s="211"/>
      <c r="K122" s="211"/>
      <c r="L122" s="211"/>
      <c r="M122" s="211"/>
    </row>
    <row r="123" spans="3:13" ht="15" customHeight="1">
      <c r="F123" s="211"/>
      <c r="G123" s="211"/>
      <c r="H123" s="211"/>
      <c r="I123" s="211"/>
      <c r="J123" s="211"/>
      <c r="K123" s="211"/>
      <c r="L123" s="211"/>
      <c r="M123" s="211"/>
    </row>
    <row r="124" spans="3:13" ht="15" customHeight="1">
      <c r="F124" s="211"/>
      <c r="G124" s="211"/>
      <c r="H124" s="211"/>
      <c r="I124" s="211"/>
      <c r="J124" s="211"/>
      <c r="K124" s="211"/>
      <c r="L124" s="211"/>
      <c r="M124" s="211"/>
    </row>
    <row r="125" spans="3:13" ht="15" customHeight="1">
      <c r="F125" s="211"/>
      <c r="G125" s="211"/>
      <c r="H125" s="211"/>
      <c r="I125" s="211"/>
      <c r="J125" s="211"/>
      <c r="K125" s="211"/>
      <c r="L125" s="211"/>
      <c r="M125" s="211"/>
    </row>
    <row r="126" spans="3:13" ht="15" customHeight="1">
      <c r="F126" s="211"/>
      <c r="G126" s="211"/>
      <c r="H126" s="211"/>
      <c r="I126" s="211"/>
      <c r="J126" s="211"/>
      <c r="K126" s="211"/>
      <c r="L126" s="211"/>
      <c r="M126" s="211"/>
    </row>
    <row r="127" spans="3:13" ht="15" customHeight="1">
      <c r="F127" s="211"/>
      <c r="G127" s="211"/>
      <c r="H127" s="211"/>
      <c r="I127" s="211"/>
      <c r="J127" s="211"/>
      <c r="K127" s="211"/>
      <c r="L127" s="211"/>
      <c r="M127" s="211"/>
    </row>
    <row r="128" spans="3:13" ht="15" customHeight="1">
      <c r="F128" s="211"/>
      <c r="G128" s="211"/>
      <c r="H128" s="211"/>
      <c r="I128" s="211"/>
      <c r="J128" s="211"/>
      <c r="K128" s="211"/>
      <c r="L128" s="211"/>
      <c r="M128" s="211"/>
    </row>
    <row r="129" spans="2:13" ht="15" customHeight="1">
      <c r="F129" s="211"/>
      <c r="G129" s="211"/>
      <c r="H129" s="211"/>
      <c r="I129" s="211"/>
      <c r="J129" s="211"/>
      <c r="K129" s="211"/>
      <c r="L129" s="211"/>
      <c r="M129" s="211"/>
    </row>
    <row r="130" spans="2:13" ht="15" customHeight="1">
      <c r="F130" s="211"/>
      <c r="G130" s="211"/>
      <c r="H130" s="211"/>
      <c r="I130" s="211"/>
      <c r="J130" s="211"/>
      <c r="K130" s="211"/>
      <c r="L130" s="211"/>
      <c r="M130" s="211"/>
    </row>
    <row r="131" spans="2:13" ht="15" customHeight="1">
      <c r="F131" s="211"/>
      <c r="G131" s="211"/>
      <c r="H131" s="211"/>
      <c r="I131" s="211"/>
      <c r="J131" s="211"/>
      <c r="K131" s="211"/>
      <c r="L131" s="211"/>
      <c r="M131" s="211"/>
    </row>
    <row r="132" spans="2:13" ht="15" customHeight="1">
      <c r="F132" s="211"/>
      <c r="G132" s="211"/>
      <c r="H132" s="211"/>
      <c r="I132" s="211"/>
      <c r="J132" s="211"/>
      <c r="K132" s="211"/>
      <c r="L132" s="211"/>
      <c r="M132" s="211"/>
    </row>
    <row r="133" spans="2:13" ht="15" customHeight="1">
      <c r="F133" s="211"/>
      <c r="G133" s="812" t="s">
        <v>226</v>
      </c>
      <c r="H133" s="812"/>
      <c r="I133" s="812" t="s">
        <v>227</v>
      </c>
      <c r="J133" s="812"/>
      <c r="K133" s="211"/>
      <c r="L133" s="211"/>
      <c r="M133" s="211"/>
    </row>
    <row r="134" spans="2:13" ht="15" customHeight="1">
      <c r="F134" s="211"/>
      <c r="G134" s="812"/>
      <c r="H134" s="812"/>
      <c r="I134" s="812"/>
      <c r="J134" s="812"/>
      <c r="K134" s="211"/>
      <c r="L134" s="211"/>
      <c r="M134" s="211"/>
    </row>
    <row r="135" spans="2:13" ht="15" customHeight="1">
      <c r="F135" s="211"/>
      <c r="G135" s="472"/>
      <c r="H135" s="472"/>
      <c r="I135" s="472"/>
      <c r="J135" s="472"/>
      <c r="K135" s="211"/>
      <c r="L135" s="211"/>
      <c r="M135" s="211"/>
    </row>
    <row r="136" spans="2:13" ht="15" customHeight="1">
      <c r="B136" s="209"/>
      <c r="C136" s="261" t="s">
        <v>161</v>
      </c>
      <c r="D136" s="211"/>
      <c r="E136" s="211"/>
      <c r="F136" s="211"/>
      <c r="G136" s="211"/>
      <c r="H136" s="211"/>
      <c r="I136" s="211"/>
      <c r="J136" s="211"/>
      <c r="K136" s="211"/>
      <c r="L136" s="211"/>
    </row>
    <row r="137" spans="2:13" ht="15" customHeight="1">
      <c r="B137" s="209"/>
      <c r="C137" s="210"/>
      <c r="D137" s="211" t="s">
        <v>443</v>
      </c>
      <c r="E137" s="211"/>
      <c r="F137" s="211"/>
      <c r="G137" s="211"/>
      <c r="H137" s="211"/>
      <c r="I137" s="211"/>
      <c r="J137" s="211"/>
      <c r="K137" s="211"/>
      <c r="L137" s="211"/>
    </row>
    <row r="138" spans="2:13" ht="15" customHeight="1">
      <c r="B138" s="209"/>
      <c r="C138" s="210"/>
      <c r="D138" s="211"/>
      <c r="E138" s="211"/>
      <c r="F138" s="211"/>
      <c r="G138" s="211"/>
      <c r="H138" s="211"/>
      <c r="I138" s="211"/>
      <c r="J138" s="211"/>
      <c r="K138" s="211"/>
      <c r="L138" s="211"/>
    </row>
    <row r="139" spans="2:13" ht="15" customHeight="1">
      <c r="D139" s="262" t="s">
        <v>313</v>
      </c>
      <c r="E139" s="211"/>
      <c r="F139" s="211"/>
      <c r="G139" s="211"/>
      <c r="H139" s="211"/>
      <c r="I139" s="211"/>
      <c r="J139" s="211"/>
      <c r="K139" s="211"/>
      <c r="L139" s="211"/>
    </row>
    <row r="140" spans="2:13" ht="15" customHeight="1">
      <c r="E140" s="211" t="s">
        <v>412</v>
      </c>
      <c r="F140" s="211"/>
      <c r="G140" s="211"/>
      <c r="H140" s="211"/>
      <c r="I140" s="211"/>
      <c r="J140" s="211"/>
      <c r="K140" s="211"/>
      <c r="L140" s="211"/>
      <c r="M140" s="211"/>
    </row>
    <row r="141" spans="2:13" ht="15" customHeight="1">
      <c r="E141" s="211" t="s">
        <v>444</v>
      </c>
      <c r="F141" s="211"/>
      <c r="G141" s="211"/>
      <c r="H141" s="211"/>
      <c r="I141" s="211"/>
      <c r="J141" s="211"/>
      <c r="K141" s="211"/>
      <c r="L141" s="211"/>
      <c r="M141" s="211"/>
    </row>
    <row r="142" spans="2:13" ht="15" customHeight="1">
      <c r="E142" s="211" t="s">
        <v>316</v>
      </c>
      <c r="F142" s="211"/>
      <c r="H142" s="211"/>
      <c r="I142" s="211"/>
      <c r="J142" s="211"/>
      <c r="K142" s="211"/>
      <c r="L142" s="211"/>
      <c r="M142" s="211"/>
    </row>
    <row r="143" spans="2:13" ht="15" customHeight="1">
      <c r="E143" s="211" t="s">
        <v>763</v>
      </c>
      <c r="F143" s="211"/>
      <c r="H143" s="211"/>
      <c r="I143" s="211"/>
      <c r="J143" s="211"/>
      <c r="K143" s="211"/>
      <c r="L143" s="211"/>
      <c r="M143" s="211"/>
    </row>
    <row r="144" spans="2:13" ht="15" customHeight="1">
      <c r="D144" s="211"/>
      <c r="E144" s="211"/>
      <c r="F144" s="211"/>
      <c r="G144" s="211"/>
      <c r="H144" s="211"/>
      <c r="I144" s="211"/>
      <c r="J144" s="211"/>
      <c r="K144" s="211"/>
      <c r="L144" s="211"/>
    </row>
    <row r="145" spans="3:14" ht="15" customHeight="1">
      <c r="D145" s="262" t="s">
        <v>314</v>
      </c>
      <c r="E145" s="211"/>
      <c r="F145" s="211"/>
      <c r="G145" s="211"/>
      <c r="H145" s="211"/>
      <c r="I145" s="211"/>
      <c r="J145" s="211"/>
      <c r="K145" s="211"/>
      <c r="L145" s="211"/>
    </row>
    <row r="146" spans="3:14" ht="15" customHeight="1">
      <c r="E146" s="211" t="s">
        <v>762</v>
      </c>
      <c r="F146" s="211"/>
      <c r="G146" s="211"/>
      <c r="H146" s="211"/>
      <c r="I146" s="211"/>
      <c r="J146" s="211"/>
      <c r="K146" s="211"/>
      <c r="L146" s="211"/>
      <c r="M146" s="211"/>
    </row>
    <row r="147" spans="3:14" ht="15" customHeight="1">
      <c r="D147" s="211"/>
      <c r="E147" s="211"/>
      <c r="F147" s="211"/>
      <c r="G147" s="211"/>
      <c r="H147" s="211"/>
      <c r="I147" s="211"/>
      <c r="J147" s="211"/>
      <c r="K147" s="211"/>
      <c r="L147" s="211"/>
    </row>
    <row r="148" spans="3:14" ht="15" customHeight="1">
      <c r="D148" s="262" t="s">
        <v>315</v>
      </c>
      <c r="E148" s="211"/>
      <c r="F148" s="211"/>
      <c r="G148" s="211"/>
      <c r="H148" s="211"/>
      <c r="I148" s="211"/>
      <c r="J148" s="211"/>
      <c r="K148" s="211"/>
      <c r="L148" s="211"/>
    </row>
    <row r="149" spans="3:14" ht="15" customHeight="1">
      <c r="E149" s="210" t="s">
        <v>681</v>
      </c>
      <c r="F149" s="210"/>
      <c r="G149" s="211"/>
      <c r="H149" s="211"/>
      <c r="I149" s="211"/>
      <c r="J149" s="211"/>
      <c r="K149" s="211"/>
      <c r="L149" s="211"/>
      <c r="M149" s="211"/>
      <c r="N149" s="211"/>
    </row>
    <row r="150" spans="3:14" ht="15" customHeight="1">
      <c r="C150" s="210"/>
      <c r="E150" s="211"/>
      <c r="F150" s="211"/>
      <c r="G150" s="211"/>
      <c r="H150" s="211"/>
      <c r="I150" s="211"/>
      <c r="J150" s="211"/>
      <c r="K150" s="211"/>
      <c r="L150" s="211"/>
    </row>
    <row r="151" spans="3:14" ht="15" customHeight="1">
      <c r="C151" s="210"/>
      <c r="D151" s="263"/>
      <c r="E151" s="264"/>
      <c r="F151" s="264"/>
      <c r="G151" s="264"/>
      <c r="H151" s="264"/>
      <c r="I151" s="264"/>
      <c r="J151" s="264"/>
      <c r="K151" s="265"/>
      <c r="L151" s="211"/>
      <c r="M151" s="211"/>
    </row>
    <row r="152" spans="3:14" ht="15" customHeight="1">
      <c r="C152" s="210"/>
      <c r="D152" s="266"/>
      <c r="E152" s="210" t="s">
        <v>156</v>
      </c>
      <c r="F152" s="210"/>
      <c r="G152" s="470"/>
      <c r="H152" s="470"/>
      <c r="I152" s="470"/>
      <c r="J152" s="470"/>
      <c r="K152" s="267"/>
      <c r="L152" s="211"/>
      <c r="M152" s="211"/>
    </row>
    <row r="153" spans="3:14" ht="15" customHeight="1">
      <c r="D153" s="268"/>
      <c r="E153" s="269" t="s">
        <v>445</v>
      </c>
      <c r="F153" s="270"/>
      <c r="G153" s="470"/>
      <c r="H153" s="470"/>
      <c r="I153" s="470"/>
      <c r="J153" s="470"/>
      <c r="K153" s="271"/>
      <c r="L153" s="211"/>
      <c r="M153" s="211"/>
    </row>
    <row r="154" spans="3:14" ht="15" customHeight="1">
      <c r="D154" s="268"/>
      <c r="E154" s="218"/>
      <c r="F154" s="470" t="s">
        <v>233</v>
      </c>
      <c r="G154" s="470"/>
      <c r="H154" s="470"/>
      <c r="I154" s="470"/>
      <c r="J154" s="470"/>
      <c r="K154" s="271"/>
      <c r="L154" s="211"/>
      <c r="M154" s="211"/>
    </row>
    <row r="155" spans="3:14" ht="15" customHeight="1">
      <c r="D155" s="268"/>
      <c r="E155" s="470"/>
      <c r="F155" s="470" t="s">
        <v>446</v>
      </c>
      <c r="G155" s="470"/>
      <c r="H155" s="470"/>
      <c r="I155" s="470"/>
      <c r="J155" s="470"/>
      <c r="K155" s="271"/>
      <c r="L155" s="211"/>
      <c r="M155" s="211"/>
    </row>
    <row r="156" spans="3:14" ht="15" customHeight="1">
      <c r="D156" s="268"/>
      <c r="E156" s="470"/>
      <c r="F156" s="470" t="s">
        <v>447</v>
      </c>
      <c r="G156" s="470"/>
      <c r="H156" s="470"/>
      <c r="I156" s="470"/>
      <c r="J156" s="470"/>
      <c r="K156" s="271"/>
      <c r="L156" s="211"/>
      <c r="M156" s="211"/>
    </row>
    <row r="157" spans="3:14" ht="15" customHeight="1">
      <c r="D157" s="268"/>
      <c r="E157" s="470"/>
      <c r="F157" s="470" t="s">
        <v>421</v>
      </c>
      <c r="G157" s="470"/>
      <c r="H157" s="470"/>
      <c r="I157" s="470"/>
      <c r="J157" s="470"/>
      <c r="K157" s="271"/>
      <c r="L157" s="211"/>
      <c r="M157" s="211"/>
    </row>
    <row r="158" spans="3:14" ht="15" customHeight="1">
      <c r="D158" s="268"/>
      <c r="E158" s="218"/>
      <c r="F158" s="470" t="s">
        <v>317</v>
      </c>
      <c r="G158" s="218"/>
      <c r="H158" s="470"/>
      <c r="I158" s="470"/>
      <c r="J158" s="470"/>
      <c r="K158" s="271"/>
      <c r="L158" s="211"/>
      <c r="M158" s="211"/>
    </row>
    <row r="159" spans="3:14" ht="15" customHeight="1">
      <c r="D159" s="268"/>
      <c r="E159" s="218"/>
      <c r="F159" s="470" t="s">
        <v>318</v>
      </c>
      <c r="G159" s="218"/>
      <c r="H159" s="470"/>
      <c r="I159" s="470"/>
      <c r="J159" s="470"/>
      <c r="K159" s="271"/>
      <c r="L159" s="211"/>
      <c r="M159" s="211"/>
    </row>
    <row r="160" spans="3:14" ht="15" customHeight="1">
      <c r="D160" s="268"/>
      <c r="E160" s="470"/>
      <c r="F160" s="470"/>
      <c r="G160" s="470"/>
      <c r="H160" s="470"/>
      <c r="I160" s="470"/>
      <c r="J160" s="470"/>
      <c r="K160" s="271"/>
      <c r="L160" s="211"/>
      <c r="M160" s="211"/>
    </row>
    <row r="161" spans="3:13" ht="15" customHeight="1">
      <c r="C161" s="210"/>
      <c r="D161" s="268"/>
      <c r="E161" s="272" t="s">
        <v>448</v>
      </c>
      <c r="F161" s="470"/>
      <c r="G161" s="470"/>
      <c r="H161" s="470"/>
      <c r="I161" s="470"/>
      <c r="J161" s="470"/>
      <c r="K161" s="271"/>
      <c r="L161" s="211"/>
      <c r="M161" s="211"/>
    </row>
    <row r="162" spans="3:13" ht="15" customHeight="1">
      <c r="C162" s="210"/>
      <c r="D162" s="268"/>
      <c r="E162" s="218"/>
      <c r="F162" s="470" t="s">
        <v>231</v>
      </c>
      <c r="G162" s="470"/>
      <c r="H162" s="470"/>
      <c r="I162" s="470"/>
      <c r="J162" s="470"/>
      <c r="K162" s="271"/>
      <c r="L162" s="211"/>
      <c r="M162" s="211"/>
    </row>
    <row r="163" spans="3:13" ht="15" customHeight="1">
      <c r="C163" s="210"/>
      <c r="D163" s="266"/>
      <c r="E163" s="218"/>
      <c r="F163" s="470" t="s">
        <v>319</v>
      </c>
      <c r="G163" s="470"/>
      <c r="H163" s="470"/>
      <c r="I163" s="470"/>
      <c r="J163" s="470"/>
      <c r="K163" s="267"/>
      <c r="L163" s="211"/>
      <c r="M163" s="211"/>
    </row>
    <row r="164" spans="3:13" ht="15" customHeight="1">
      <c r="C164" s="210"/>
      <c r="D164" s="273" t="s">
        <v>160</v>
      </c>
      <c r="E164" s="470"/>
      <c r="F164" s="470" t="s">
        <v>320</v>
      </c>
      <c r="G164" s="470"/>
      <c r="H164" s="470"/>
      <c r="I164" s="470"/>
      <c r="J164" s="470"/>
      <c r="K164" s="267"/>
      <c r="L164" s="211"/>
    </row>
    <row r="165" spans="3:13" ht="15" customHeight="1">
      <c r="C165" s="210"/>
      <c r="D165" s="273"/>
      <c r="E165" s="470"/>
      <c r="F165" s="470" t="s">
        <v>411</v>
      </c>
      <c r="G165" s="470"/>
      <c r="H165" s="470"/>
      <c r="I165" s="470"/>
      <c r="J165" s="470"/>
      <c r="K165" s="267"/>
      <c r="L165" s="211"/>
    </row>
    <row r="166" spans="3:13" ht="15" customHeight="1">
      <c r="C166" s="210"/>
      <c r="D166" s="273"/>
      <c r="E166" s="470"/>
      <c r="F166" s="470" t="s">
        <v>335</v>
      </c>
      <c r="G166" s="470"/>
      <c r="H166" s="470"/>
      <c r="I166" s="470"/>
      <c r="J166" s="470"/>
      <c r="K166" s="267"/>
      <c r="L166" s="211"/>
    </row>
    <row r="167" spans="3:13" ht="15" customHeight="1">
      <c r="C167" s="210"/>
      <c r="D167" s="266"/>
      <c r="E167" s="470"/>
      <c r="F167" s="470"/>
      <c r="G167" s="470"/>
      <c r="H167" s="470"/>
      <c r="I167" s="470"/>
      <c r="J167" s="470"/>
      <c r="K167" s="267"/>
      <c r="L167" s="211"/>
      <c r="M167" s="211"/>
    </row>
    <row r="168" spans="3:13" ht="15" customHeight="1">
      <c r="C168" s="210"/>
      <c r="D168" s="266"/>
      <c r="E168" s="272" t="s">
        <v>321</v>
      </c>
      <c r="F168" s="470"/>
      <c r="G168" s="470"/>
      <c r="H168" s="470"/>
      <c r="I168" s="470"/>
      <c r="J168" s="470"/>
      <c r="K168" s="267"/>
      <c r="L168" s="211"/>
      <c r="M168" s="211"/>
    </row>
    <row r="169" spans="3:13" ht="15" customHeight="1">
      <c r="C169" s="210"/>
      <c r="D169" s="266"/>
      <c r="E169" s="218"/>
      <c r="F169" s="470" t="s">
        <v>449</v>
      </c>
      <c r="G169" s="218"/>
      <c r="H169" s="470"/>
      <c r="I169" s="470"/>
      <c r="J169" s="470"/>
      <c r="K169" s="267"/>
      <c r="L169" s="211"/>
      <c r="M169" s="211"/>
    </row>
    <row r="170" spans="3:13" ht="15" customHeight="1">
      <c r="C170" s="210"/>
      <c r="D170" s="266"/>
      <c r="E170" s="218"/>
      <c r="F170" s="470" t="s">
        <v>450</v>
      </c>
      <c r="G170" s="218"/>
      <c r="H170" s="470"/>
      <c r="I170" s="470"/>
      <c r="J170" s="470"/>
      <c r="K170" s="267"/>
      <c r="L170" s="211"/>
      <c r="M170" s="211"/>
    </row>
    <row r="171" spans="3:13" ht="15" customHeight="1">
      <c r="C171" s="210"/>
      <c r="D171" s="266"/>
      <c r="E171" s="218"/>
      <c r="F171" s="218"/>
      <c r="G171" s="470"/>
      <c r="H171" s="470"/>
      <c r="I171" s="470"/>
      <c r="J171" s="470"/>
      <c r="K171" s="267"/>
      <c r="L171" s="211"/>
      <c r="M171" s="211"/>
    </row>
    <row r="172" spans="3:13" s="218" customFormat="1" ht="15" customHeight="1">
      <c r="C172" s="210"/>
      <c r="D172" s="266"/>
      <c r="F172" s="470" t="s">
        <v>451</v>
      </c>
      <c r="G172" s="470"/>
      <c r="H172" s="470"/>
      <c r="I172" s="470"/>
      <c r="J172" s="470"/>
      <c r="K172" s="267"/>
      <c r="L172" s="470"/>
      <c r="M172" s="470"/>
    </row>
    <row r="173" spans="3:13" s="218" customFormat="1" ht="15" customHeight="1">
      <c r="C173" s="210"/>
      <c r="D173" s="266"/>
      <c r="F173" s="470" t="s">
        <v>452</v>
      </c>
      <c r="G173" s="470"/>
      <c r="H173" s="470"/>
      <c r="I173" s="470"/>
      <c r="J173" s="470"/>
      <c r="K173" s="267"/>
      <c r="L173" s="470"/>
      <c r="M173" s="470"/>
    </row>
    <row r="174" spans="3:13" s="218" customFormat="1" ht="15" customHeight="1">
      <c r="C174" s="210"/>
      <c r="D174" s="266"/>
      <c r="F174" s="470" t="s">
        <v>453</v>
      </c>
      <c r="G174" s="470"/>
      <c r="H174" s="470"/>
      <c r="I174" s="470"/>
      <c r="J174" s="470"/>
      <c r="K174" s="267"/>
      <c r="L174" s="470"/>
      <c r="M174" s="470"/>
    </row>
    <row r="175" spans="3:13" s="218" customFormat="1" ht="15" customHeight="1">
      <c r="C175" s="210"/>
      <c r="D175" s="266"/>
      <c r="F175" s="470" t="s">
        <v>454</v>
      </c>
      <c r="G175" s="470"/>
      <c r="H175" s="470"/>
      <c r="I175" s="470"/>
      <c r="J175" s="470"/>
      <c r="K175" s="267"/>
      <c r="L175" s="470"/>
      <c r="M175" s="470"/>
    </row>
    <row r="176" spans="3:13" s="218" customFormat="1" ht="15" customHeight="1">
      <c r="C176" s="210"/>
      <c r="D176" s="266"/>
      <c r="F176" s="470"/>
      <c r="G176" s="470"/>
      <c r="H176" s="470"/>
      <c r="I176" s="470"/>
      <c r="J176" s="470"/>
      <c r="K176" s="267"/>
      <c r="L176" s="470"/>
      <c r="M176" s="470"/>
    </row>
    <row r="177" spans="3:13" s="218" customFormat="1" ht="15" customHeight="1">
      <c r="C177" s="210"/>
      <c r="D177" s="266"/>
      <c r="F177" s="470" t="s">
        <v>455</v>
      </c>
      <c r="G177" s="470"/>
      <c r="H177" s="470"/>
      <c r="I177" s="470"/>
      <c r="J177" s="470"/>
      <c r="K177" s="267"/>
      <c r="L177" s="470"/>
      <c r="M177" s="470"/>
    </row>
    <row r="178" spans="3:13" s="218" customFormat="1" ht="15" customHeight="1">
      <c r="C178" s="210"/>
      <c r="D178" s="266"/>
      <c r="F178" s="470" t="s">
        <v>322</v>
      </c>
      <c r="G178" s="470"/>
      <c r="H178" s="470"/>
      <c r="I178" s="470"/>
      <c r="J178" s="470"/>
      <c r="K178" s="267"/>
      <c r="L178" s="470"/>
      <c r="M178" s="470"/>
    </row>
    <row r="179" spans="3:13" s="218" customFormat="1" ht="15" customHeight="1">
      <c r="C179" s="210"/>
      <c r="D179" s="266"/>
      <c r="F179" s="470" t="s">
        <v>456</v>
      </c>
      <c r="G179" s="470"/>
      <c r="H179" s="470"/>
      <c r="I179" s="470"/>
      <c r="J179" s="470"/>
      <c r="K179" s="267"/>
      <c r="L179" s="470"/>
      <c r="M179" s="470"/>
    </row>
    <row r="180" spans="3:13" s="218" customFormat="1" ht="15" customHeight="1">
      <c r="C180" s="210"/>
      <c r="D180" s="266"/>
      <c r="F180" s="470"/>
      <c r="G180" s="470"/>
      <c r="H180" s="470"/>
      <c r="I180" s="470"/>
      <c r="J180" s="470"/>
      <c r="K180" s="267"/>
      <c r="L180" s="470"/>
      <c r="M180" s="470"/>
    </row>
    <row r="181" spans="3:13" s="218" customFormat="1" ht="15" customHeight="1">
      <c r="C181" s="210"/>
      <c r="D181" s="266"/>
      <c r="F181" s="470" t="s">
        <v>457</v>
      </c>
      <c r="G181" s="470"/>
      <c r="H181" s="470"/>
      <c r="I181" s="470"/>
      <c r="J181" s="470"/>
      <c r="K181" s="267"/>
      <c r="L181" s="470"/>
      <c r="M181" s="470"/>
    </row>
    <row r="182" spans="3:13" s="218" customFormat="1" ht="15" customHeight="1">
      <c r="C182" s="210"/>
      <c r="D182" s="266"/>
      <c r="F182" s="470" t="s">
        <v>458</v>
      </c>
      <c r="G182" s="470"/>
      <c r="H182" s="470"/>
      <c r="I182" s="470"/>
      <c r="J182" s="470"/>
      <c r="K182" s="267"/>
      <c r="L182" s="470"/>
      <c r="M182" s="470"/>
    </row>
    <row r="183" spans="3:13" s="218" customFormat="1" ht="15" customHeight="1">
      <c r="C183" s="210"/>
      <c r="D183" s="266"/>
      <c r="E183" s="470"/>
      <c r="F183" s="470" t="s">
        <v>459</v>
      </c>
      <c r="G183" s="470"/>
      <c r="H183" s="470"/>
      <c r="I183" s="470"/>
      <c r="J183" s="470"/>
      <c r="K183" s="267"/>
      <c r="L183" s="470"/>
      <c r="M183" s="470"/>
    </row>
    <row r="184" spans="3:13" s="218" customFormat="1" ht="15" customHeight="1">
      <c r="C184" s="210"/>
      <c r="D184" s="266"/>
      <c r="E184" s="470"/>
      <c r="F184" s="470"/>
      <c r="G184" s="470"/>
      <c r="H184" s="470"/>
      <c r="I184" s="470"/>
      <c r="J184" s="470"/>
      <c r="K184" s="267"/>
      <c r="L184" s="470"/>
      <c r="M184" s="470"/>
    </row>
    <row r="185" spans="3:13" s="218" customFormat="1" ht="15" customHeight="1">
      <c r="C185" s="210"/>
      <c r="D185" s="266"/>
      <c r="E185" s="272" t="s">
        <v>460</v>
      </c>
      <c r="F185" s="470"/>
      <c r="G185" s="470"/>
      <c r="H185" s="470"/>
      <c r="I185" s="470"/>
      <c r="J185" s="470"/>
      <c r="K185" s="267"/>
      <c r="L185" s="470"/>
      <c r="M185" s="470"/>
    </row>
    <row r="186" spans="3:13" s="218" customFormat="1" ht="15" customHeight="1">
      <c r="C186" s="210"/>
      <c r="D186" s="266"/>
      <c r="F186" s="470" t="s">
        <v>499</v>
      </c>
      <c r="G186" s="470"/>
      <c r="H186" s="470"/>
      <c r="I186" s="470"/>
      <c r="J186" s="470"/>
      <c r="K186" s="267"/>
      <c r="L186" s="470"/>
      <c r="M186" s="470"/>
    </row>
    <row r="187" spans="3:13" ht="15" customHeight="1">
      <c r="C187" s="210"/>
      <c r="D187" s="273"/>
      <c r="E187" s="470"/>
      <c r="F187" s="470"/>
      <c r="G187" s="470"/>
      <c r="H187" s="470"/>
      <c r="I187" s="470"/>
      <c r="J187" s="470"/>
      <c r="K187" s="267"/>
      <c r="L187" s="211"/>
      <c r="M187" s="211"/>
    </row>
    <row r="188" spans="3:13" ht="15" customHeight="1">
      <c r="C188" s="210"/>
      <c r="D188" s="274"/>
      <c r="E188" s="272" t="s">
        <v>230</v>
      </c>
      <c r="F188" s="470"/>
      <c r="G188" s="470"/>
      <c r="H188" s="470"/>
      <c r="I188" s="470"/>
      <c r="J188" s="470"/>
      <c r="K188" s="267"/>
      <c r="L188" s="211"/>
      <c r="M188" s="211"/>
    </row>
    <row r="189" spans="3:13" ht="15" customHeight="1">
      <c r="C189" s="210"/>
      <c r="D189" s="274"/>
      <c r="E189" s="470"/>
      <c r="F189" s="470" t="s">
        <v>232</v>
      </c>
      <c r="G189" s="470"/>
      <c r="H189" s="470"/>
      <c r="I189" s="470"/>
      <c r="J189" s="470"/>
      <c r="K189" s="267"/>
      <c r="L189" s="211"/>
      <c r="M189" s="211"/>
    </row>
    <row r="190" spans="3:13" ht="15" customHeight="1">
      <c r="C190" s="210"/>
      <c r="D190" s="274"/>
      <c r="E190" s="470"/>
      <c r="F190" s="470" t="s">
        <v>461</v>
      </c>
      <c r="G190" s="470"/>
      <c r="H190" s="470"/>
      <c r="I190" s="470"/>
      <c r="J190" s="470"/>
      <c r="K190" s="267"/>
      <c r="L190" s="211"/>
      <c r="M190" s="211"/>
    </row>
    <row r="191" spans="3:13" ht="15" customHeight="1">
      <c r="C191" s="210"/>
      <c r="D191" s="274"/>
      <c r="E191" s="470"/>
      <c r="F191" s="470" t="s">
        <v>462</v>
      </c>
      <c r="G191" s="470"/>
      <c r="H191" s="470"/>
      <c r="I191" s="470"/>
      <c r="J191" s="470"/>
      <c r="K191" s="267"/>
      <c r="L191" s="211"/>
      <c r="M191" s="211"/>
    </row>
    <row r="192" spans="3:13" ht="15" customHeight="1">
      <c r="C192" s="210"/>
      <c r="D192" s="274"/>
      <c r="E192" s="470"/>
      <c r="F192" s="470"/>
      <c r="G192" s="470"/>
      <c r="H192" s="470"/>
      <c r="I192" s="470"/>
      <c r="J192" s="470"/>
      <c r="K192" s="267"/>
      <c r="L192" s="211"/>
      <c r="M192" s="211"/>
    </row>
    <row r="193" spans="2:13" ht="15" customHeight="1">
      <c r="C193" s="210"/>
      <c r="D193" s="273"/>
      <c r="E193" s="272" t="s">
        <v>229</v>
      </c>
      <c r="F193" s="470"/>
      <c r="G193" s="470"/>
      <c r="H193" s="470"/>
      <c r="I193" s="470"/>
      <c r="J193" s="470"/>
      <c r="K193" s="267"/>
      <c r="L193" s="211"/>
      <c r="M193" s="211"/>
    </row>
    <row r="194" spans="2:13" ht="15" customHeight="1">
      <c r="C194" s="210"/>
      <c r="D194" s="273"/>
      <c r="E194" s="470"/>
      <c r="F194" s="470" t="s">
        <v>463</v>
      </c>
      <c r="G194" s="470"/>
      <c r="H194" s="470"/>
      <c r="I194" s="470"/>
      <c r="J194" s="470"/>
      <c r="K194" s="267"/>
      <c r="L194" s="211"/>
      <c r="M194" s="211"/>
    </row>
    <row r="195" spans="2:13" ht="15" customHeight="1">
      <c r="C195" s="210"/>
      <c r="D195" s="273"/>
      <c r="E195" s="470"/>
      <c r="F195" s="470" t="s">
        <v>464</v>
      </c>
      <c r="G195" s="470"/>
      <c r="H195" s="470"/>
      <c r="I195" s="470"/>
      <c r="J195" s="470"/>
      <c r="K195" s="267"/>
      <c r="L195" s="211"/>
      <c r="M195" s="211"/>
    </row>
    <row r="196" spans="2:13" ht="15" customHeight="1">
      <c r="C196" s="210"/>
      <c r="D196" s="273"/>
      <c r="E196" s="470"/>
      <c r="F196" s="470" t="s">
        <v>465</v>
      </c>
      <c r="G196" s="470"/>
      <c r="H196" s="470"/>
      <c r="I196" s="470"/>
      <c r="J196" s="470"/>
      <c r="K196" s="267"/>
      <c r="L196" s="211"/>
      <c r="M196" s="211"/>
    </row>
    <row r="197" spans="2:13" ht="15" customHeight="1">
      <c r="C197" s="210"/>
      <c r="D197" s="275"/>
      <c r="E197" s="276"/>
      <c r="F197" s="276"/>
      <c r="G197" s="276"/>
      <c r="H197" s="276"/>
      <c r="I197" s="276"/>
      <c r="J197" s="276"/>
      <c r="K197" s="277"/>
      <c r="L197" s="211"/>
      <c r="M197" s="211"/>
    </row>
    <row r="198" spans="2:13" ht="15" customHeight="1">
      <c r="C198" s="210"/>
      <c r="D198" s="264"/>
      <c r="E198" s="784"/>
      <c r="F198" s="264"/>
      <c r="G198" s="264"/>
      <c r="H198" s="264"/>
      <c r="I198" s="264"/>
      <c r="J198" s="264"/>
      <c r="K198" s="264"/>
      <c r="L198" s="211"/>
      <c r="M198" s="211"/>
    </row>
    <row r="199" spans="2:13" ht="15" customHeight="1">
      <c r="C199" s="210"/>
      <c r="D199" s="470"/>
      <c r="E199" s="470"/>
      <c r="F199" s="470"/>
      <c r="G199" s="470"/>
      <c r="H199" s="470"/>
      <c r="I199" s="470"/>
      <c r="J199" s="470"/>
      <c r="K199" s="470"/>
      <c r="L199" s="211"/>
    </row>
    <row r="200" spans="2:13" ht="15" customHeight="1">
      <c r="B200" s="209"/>
      <c r="C200" s="261" t="s">
        <v>162</v>
      </c>
      <c r="D200" s="470"/>
      <c r="E200" s="470"/>
      <c r="F200" s="470"/>
      <c r="G200" s="470"/>
      <c r="H200" s="470"/>
      <c r="I200" s="470"/>
      <c r="J200" s="470"/>
      <c r="K200" s="470"/>
      <c r="L200" s="211"/>
    </row>
    <row r="201" spans="2:13" ht="15" customHeight="1">
      <c r="D201" s="470" t="s">
        <v>158</v>
      </c>
      <c r="E201" s="470"/>
      <c r="F201" s="470"/>
      <c r="G201" s="470"/>
      <c r="H201" s="470"/>
      <c r="I201" s="470"/>
      <c r="J201" s="470"/>
      <c r="K201" s="470"/>
      <c r="L201" s="211"/>
      <c r="M201" s="211"/>
    </row>
    <row r="202" spans="2:13" ht="15" customHeight="1">
      <c r="D202" s="470"/>
      <c r="E202" s="470"/>
      <c r="F202" s="470"/>
      <c r="G202" s="470"/>
      <c r="H202" s="470"/>
      <c r="I202" s="470"/>
      <c r="J202" s="470"/>
      <c r="K202" s="470"/>
      <c r="L202" s="211"/>
    </row>
    <row r="203" spans="2:13" ht="15" customHeight="1">
      <c r="C203" s="278"/>
      <c r="D203" s="279"/>
      <c r="E203" s="279"/>
      <c r="F203" s="279"/>
      <c r="G203" s="279"/>
      <c r="H203" s="279"/>
      <c r="I203" s="279"/>
      <c r="J203" s="279"/>
      <c r="K203" s="280"/>
      <c r="L203" s="211"/>
    </row>
    <row r="204" spans="2:13" ht="15" customHeight="1">
      <c r="C204" s="278"/>
      <c r="D204" s="218"/>
      <c r="E204" s="210" t="s">
        <v>155</v>
      </c>
      <c r="F204" s="210"/>
      <c r="G204" s="470"/>
      <c r="H204" s="470"/>
      <c r="I204" s="470"/>
      <c r="J204" s="470"/>
      <c r="K204" s="281"/>
      <c r="L204" s="211"/>
      <c r="M204" s="211"/>
    </row>
    <row r="205" spans="2:13" ht="15" customHeight="1">
      <c r="C205" s="278"/>
      <c r="D205" s="218"/>
      <c r="E205" s="269" t="s">
        <v>410</v>
      </c>
      <c r="F205" s="270"/>
      <c r="G205" s="470"/>
      <c r="H205" s="470"/>
      <c r="I205" s="470"/>
      <c r="J205" s="470"/>
      <c r="K205" s="281"/>
      <c r="L205" s="211"/>
      <c r="M205" s="211"/>
    </row>
    <row r="206" spans="2:13" ht="15" customHeight="1">
      <c r="C206" s="278"/>
      <c r="D206" s="218"/>
      <c r="E206" s="218"/>
      <c r="F206" s="470" t="s">
        <v>466</v>
      </c>
      <c r="G206" s="470"/>
      <c r="H206" s="470"/>
      <c r="I206" s="470"/>
      <c r="J206" s="470"/>
      <c r="K206" s="281"/>
      <c r="L206" s="211"/>
      <c r="M206" s="211"/>
    </row>
    <row r="207" spans="2:13" ht="15" customHeight="1">
      <c r="C207" s="278"/>
      <c r="D207" s="218"/>
      <c r="E207" s="470"/>
      <c r="F207" s="470"/>
      <c r="G207" s="470"/>
      <c r="H207" s="470"/>
      <c r="I207" s="470"/>
      <c r="J207" s="470"/>
      <c r="K207" s="281"/>
      <c r="L207" s="211"/>
      <c r="M207" s="211"/>
    </row>
    <row r="208" spans="2:13" ht="15" customHeight="1">
      <c r="C208" s="278"/>
      <c r="D208" s="218"/>
      <c r="E208" s="269" t="s">
        <v>323</v>
      </c>
      <c r="F208" s="270"/>
      <c r="G208" s="470"/>
      <c r="H208" s="470"/>
      <c r="I208" s="470"/>
      <c r="J208" s="470"/>
      <c r="K208" s="281"/>
      <c r="L208" s="211"/>
      <c r="M208" s="211"/>
    </row>
    <row r="209" spans="3:13" ht="15" customHeight="1">
      <c r="C209" s="278"/>
      <c r="D209" s="218"/>
      <c r="E209" s="218"/>
      <c r="F209" s="470" t="s">
        <v>409</v>
      </c>
      <c r="G209" s="470"/>
      <c r="H209" s="470"/>
      <c r="I209" s="470"/>
      <c r="J209" s="470"/>
      <c r="K209" s="281"/>
      <c r="L209" s="211"/>
      <c r="M209" s="211"/>
    </row>
    <row r="210" spans="3:13" ht="15" customHeight="1">
      <c r="C210" s="278"/>
      <c r="D210" s="218"/>
      <c r="E210" s="470"/>
      <c r="F210" s="470"/>
      <c r="G210" s="470"/>
      <c r="H210" s="470"/>
      <c r="I210" s="470"/>
      <c r="J210" s="470"/>
      <c r="K210" s="281"/>
      <c r="L210" s="211"/>
      <c r="M210" s="211"/>
    </row>
    <row r="211" spans="3:13" ht="15" customHeight="1">
      <c r="C211" s="278"/>
      <c r="D211" s="218"/>
      <c r="E211" s="269" t="s">
        <v>467</v>
      </c>
      <c r="F211" s="270"/>
      <c r="G211" s="470"/>
      <c r="H211" s="470"/>
      <c r="I211" s="470"/>
      <c r="J211" s="470"/>
      <c r="K211" s="281"/>
      <c r="L211" s="211"/>
      <c r="M211" s="211"/>
    </row>
    <row r="212" spans="3:13" ht="15" customHeight="1">
      <c r="C212" s="278"/>
      <c r="D212" s="218"/>
      <c r="E212" s="218"/>
      <c r="F212" s="470" t="s">
        <v>324</v>
      </c>
      <c r="G212" s="470"/>
      <c r="H212" s="470"/>
      <c r="I212" s="470"/>
      <c r="J212" s="470"/>
      <c r="K212" s="281"/>
      <c r="L212" s="211"/>
      <c r="M212" s="211"/>
    </row>
    <row r="213" spans="3:13" ht="15" customHeight="1">
      <c r="C213" s="278"/>
      <c r="D213" s="218"/>
      <c r="E213" s="470"/>
      <c r="F213" s="470"/>
      <c r="G213" s="470"/>
      <c r="H213" s="470"/>
      <c r="I213" s="470"/>
      <c r="J213" s="470"/>
      <c r="K213" s="281"/>
      <c r="L213" s="211"/>
      <c r="M213" s="211"/>
    </row>
    <row r="214" spans="3:13" ht="15" customHeight="1">
      <c r="C214" s="278"/>
      <c r="D214" s="218"/>
      <c r="E214" s="269" t="s">
        <v>408</v>
      </c>
      <c r="F214" s="270"/>
      <c r="G214" s="218"/>
      <c r="H214" s="218"/>
      <c r="I214" s="218"/>
      <c r="J214" s="470"/>
      <c r="K214" s="281"/>
      <c r="L214" s="211"/>
      <c r="M214" s="211"/>
    </row>
    <row r="215" spans="3:13" ht="15" customHeight="1">
      <c r="C215" s="278"/>
      <c r="D215" s="218"/>
      <c r="E215" s="218"/>
      <c r="F215" s="470" t="s">
        <v>325</v>
      </c>
      <c r="G215" s="218"/>
      <c r="H215" s="218"/>
      <c r="I215" s="218"/>
      <c r="J215" s="470"/>
      <c r="K215" s="281"/>
      <c r="L215" s="211"/>
      <c r="M215" s="211"/>
    </row>
    <row r="216" spans="3:13" ht="15" customHeight="1">
      <c r="C216" s="278"/>
      <c r="D216" s="282"/>
      <c r="E216" s="283"/>
      <c r="F216" s="283"/>
      <c r="G216" s="282"/>
      <c r="H216" s="282"/>
      <c r="I216" s="282"/>
      <c r="J216" s="283"/>
      <c r="K216" s="284"/>
      <c r="L216" s="211"/>
      <c r="M216" s="211"/>
    </row>
    <row r="217" spans="3:13" ht="15" customHeight="1">
      <c r="C217" s="211"/>
      <c r="D217" s="470"/>
      <c r="E217" s="470"/>
      <c r="F217" s="470"/>
      <c r="G217" s="470"/>
      <c r="H217" s="470"/>
      <c r="I217" s="470"/>
      <c r="J217" s="470"/>
      <c r="K217" s="470"/>
    </row>
    <row r="218" spans="3:13" s="218" customFormat="1" ht="15" customHeight="1">
      <c r="C218" s="261" t="s">
        <v>163</v>
      </c>
      <c r="D218" s="470"/>
      <c r="E218" s="470"/>
      <c r="F218" s="470"/>
      <c r="G218" s="470"/>
      <c r="H218" s="470"/>
      <c r="I218" s="470"/>
      <c r="J218" s="470"/>
      <c r="K218" s="470"/>
      <c r="L218" s="470"/>
    </row>
    <row r="219" spans="3:13" s="218" customFormat="1" ht="15" customHeight="1">
      <c r="C219" s="210"/>
      <c r="D219" s="470" t="s">
        <v>157</v>
      </c>
      <c r="E219" s="470"/>
      <c r="F219" s="470"/>
      <c r="G219" s="470"/>
      <c r="H219" s="470"/>
      <c r="I219" s="470"/>
      <c r="J219" s="470"/>
      <c r="K219" s="470"/>
      <c r="L219" s="470"/>
    </row>
    <row r="220" spans="3:13" s="218" customFormat="1" ht="15" customHeight="1">
      <c r="C220" s="210"/>
      <c r="D220" s="470"/>
      <c r="E220" s="470"/>
      <c r="F220" s="470"/>
      <c r="G220" s="470"/>
      <c r="H220" s="470"/>
      <c r="I220" s="470"/>
      <c r="J220" s="470"/>
      <c r="K220" s="470"/>
      <c r="L220" s="470"/>
    </row>
    <row r="221" spans="3:13" s="218" customFormat="1" ht="15" customHeight="1">
      <c r="C221" s="210"/>
      <c r="D221" s="285"/>
      <c r="E221" s="470" t="s">
        <v>422</v>
      </c>
      <c r="F221" s="470"/>
      <c r="G221" s="470"/>
      <c r="H221" s="470"/>
      <c r="I221" s="470"/>
      <c r="J221" s="470"/>
      <c r="K221" s="470"/>
      <c r="L221" s="470"/>
      <c r="M221" s="470"/>
    </row>
    <row r="222" spans="3:13" s="218" customFormat="1" ht="15" customHeight="1">
      <c r="C222" s="210"/>
      <c r="D222" s="285"/>
      <c r="E222" s="470" t="s">
        <v>407</v>
      </c>
      <c r="F222" s="470"/>
      <c r="G222" s="470"/>
      <c r="H222" s="470"/>
      <c r="I222" s="470"/>
      <c r="J222" s="470"/>
      <c r="K222" s="470"/>
      <c r="L222" s="470"/>
      <c r="M222" s="470"/>
    </row>
    <row r="223" spans="3:13" s="218" customFormat="1" ht="15" customHeight="1">
      <c r="C223" s="210"/>
      <c r="D223" s="285"/>
      <c r="E223" s="470" t="s">
        <v>406</v>
      </c>
      <c r="F223" s="470"/>
      <c r="G223" s="470"/>
      <c r="H223" s="470"/>
      <c r="I223" s="470"/>
      <c r="J223" s="470"/>
      <c r="K223" s="470"/>
      <c r="L223" s="470"/>
      <c r="M223" s="470"/>
    </row>
    <row r="224" spans="3:13" s="218" customFormat="1" ht="15" customHeight="1">
      <c r="C224" s="210"/>
      <c r="D224" s="285"/>
      <c r="E224" s="470" t="s">
        <v>405</v>
      </c>
      <c r="F224" s="470"/>
      <c r="G224" s="470"/>
      <c r="H224" s="470"/>
      <c r="I224" s="470"/>
      <c r="J224" s="470"/>
      <c r="K224" s="470"/>
      <c r="L224" s="470"/>
      <c r="M224" s="470"/>
    </row>
    <row r="225" spans="2:13" s="218" customFormat="1" ht="15" customHeight="1">
      <c r="C225" s="210"/>
      <c r="D225" s="285"/>
      <c r="E225" s="470" t="s">
        <v>240</v>
      </c>
      <c r="F225" s="470"/>
      <c r="G225" s="470"/>
      <c r="H225" s="470"/>
      <c r="I225" s="470"/>
      <c r="J225" s="470"/>
      <c r="K225" s="470"/>
      <c r="L225" s="470"/>
      <c r="M225" s="470"/>
    </row>
    <row r="226" spans="2:13" s="218" customFormat="1" ht="15" customHeight="1">
      <c r="C226" s="210"/>
      <c r="D226" s="285"/>
      <c r="E226" s="470" t="s">
        <v>404</v>
      </c>
      <c r="F226" s="470"/>
      <c r="G226" s="470"/>
      <c r="H226" s="470"/>
      <c r="I226" s="470"/>
      <c r="J226" s="470"/>
      <c r="K226" s="470"/>
      <c r="L226" s="470"/>
      <c r="M226" s="470"/>
    </row>
    <row r="227" spans="2:13" s="218" customFormat="1" ht="15" customHeight="1">
      <c r="C227" s="210"/>
      <c r="D227" s="470"/>
      <c r="E227" s="470"/>
      <c r="F227" s="470"/>
      <c r="H227" s="471" t="s">
        <v>438</v>
      </c>
      <c r="I227" s="286"/>
      <c r="J227" s="470"/>
      <c r="K227" s="470"/>
      <c r="L227" s="470"/>
    </row>
    <row r="228" spans="2:13" s="218" customFormat="1" ht="15" customHeight="1">
      <c r="C228" s="210"/>
      <c r="D228" s="470"/>
      <c r="E228" s="246" t="s">
        <v>468</v>
      </c>
      <c r="F228" s="246"/>
      <c r="J228" s="470"/>
      <c r="K228" s="470"/>
      <c r="L228" s="470"/>
    </row>
    <row r="229" spans="2:13" s="218" customFormat="1" ht="15" customHeight="1">
      <c r="C229" s="210"/>
      <c r="D229" s="470"/>
      <c r="E229" s="470"/>
      <c r="F229" s="470"/>
      <c r="G229" s="470"/>
      <c r="H229" s="470"/>
      <c r="I229" s="470"/>
      <c r="J229" s="470"/>
      <c r="K229" s="470"/>
      <c r="L229" s="470"/>
    </row>
    <row r="230" spans="2:13" ht="15" customHeight="1">
      <c r="B230" s="212" t="s">
        <v>225</v>
      </c>
      <c r="C230" s="211"/>
      <c r="D230" s="470"/>
      <c r="E230" s="470"/>
      <c r="F230" s="470"/>
      <c r="G230" s="470"/>
      <c r="H230" s="470"/>
      <c r="I230" s="470"/>
      <c r="J230" s="470"/>
      <c r="K230" s="218"/>
    </row>
    <row r="231" spans="2:13" ht="15" customHeight="1">
      <c r="C231" s="211" t="s">
        <v>164</v>
      </c>
      <c r="D231" s="470"/>
      <c r="E231" s="470"/>
      <c r="F231" s="470"/>
      <c r="G231" s="470"/>
      <c r="H231" s="470"/>
      <c r="I231" s="470"/>
      <c r="J231" s="470"/>
      <c r="K231" s="470"/>
      <c r="L231" s="211"/>
    </row>
    <row r="232" spans="2:13" ht="15" customHeight="1">
      <c r="C232" s="211"/>
      <c r="D232" s="470"/>
      <c r="E232" s="470"/>
      <c r="F232" s="470"/>
      <c r="G232" s="470"/>
      <c r="H232" s="470"/>
      <c r="I232" s="470"/>
      <c r="J232" s="470"/>
      <c r="K232" s="470"/>
      <c r="L232" s="211"/>
    </row>
    <row r="233" spans="2:13" ht="15" customHeight="1">
      <c r="C233" s="287" t="s">
        <v>165</v>
      </c>
      <c r="D233" s="218"/>
      <c r="E233" s="470"/>
      <c r="F233" s="470"/>
      <c r="G233" s="470"/>
      <c r="H233" s="470"/>
      <c r="I233" s="470"/>
      <c r="J233" s="470"/>
      <c r="K233" s="470"/>
      <c r="L233" s="211"/>
    </row>
    <row r="234" spans="2:13" ht="15" customHeight="1">
      <c r="C234" s="211"/>
      <c r="D234" s="218" t="s">
        <v>718</v>
      </c>
      <c r="E234" s="470"/>
      <c r="F234" s="470"/>
      <c r="G234" s="470"/>
      <c r="H234" s="470"/>
      <c r="I234" s="470"/>
      <c r="J234" s="470"/>
      <c r="K234" s="470"/>
      <c r="L234" s="211"/>
    </row>
    <row r="235" spans="2:13" ht="15" customHeight="1">
      <c r="C235" s="211"/>
      <c r="D235" s="218"/>
      <c r="E235" s="716"/>
      <c r="F235" s="716"/>
      <c r="G235" s="716"/>
      <c r="H235" s="716"/>
      <c r="I235" s="716"/>
      <c r="J235" s="716"/>
      <c r="K235" s="716"/>
      <c r="L235" s="211"/>
    </row>
    <row r="236" spans="2:13" ht="15" customHeight="1">
      <c r="C236" s="211"/>
      <c r="D236" s="218"/>
      <c r="E236" s="716"/>
      <c r="F236" s="716"/>
      <c r="G236" s="716"/>
      <c r="H236" s="716"/>
      <c r="I236" s="716"/>
      <c r="J236" s="716"/>
      <c r="K236" s="716"/>
      <c r="L236" s="211"/>
    </row>
    <row r="237" spans="2:13" ht="15" customHeight="1">
      <c r="C237" s="211"/>
      <c r="D237" s="218"/>
      <c r="E237" s="716"/>
      <c r="F237" s="716"/>
      <c r="G237" s="716"/>
      <c r="H237" s="716"/>
      <c r="I237" s="716"/>
      <c r="J237" s="716"/>
      <c r="K237" s="716"/>
      <c r="L237" s="211"/>
    </row>
    <row r="238" spans="2:13" ht="15" customHeight="1">
      <c r="C238" s="211"/>
      <c r="D238" s="218"/>
      <c r="E238" s="716"/>
      <c r="F238" s="716"/>
      <c r="G238" s="716"/>
      <c r="H238" s="716"/>
      <c r="I238" s="716"/>
      <c r="J238" s="716"/>
      <c r="K238" s="716"/>
      <c r="L238" s="211"/>
    </row>
    <row r="239" spans="2:13" ht="15" customHeight="1">
      <c r="C239" s="210"/>
      <c r="D239" s="470" t="s">
        <v>720</v>
      </c>
      <c r="E239" s="470"/>
      <c r="F239" s="470"/>
      <c r="G239" s="470"/>
      <c r="H239" s="470"/>
      <c r="I239" s="470"/>
      <c r="J239" s="470"/>
      <c r="K239" s="470"/>
      <c r="L239" s="211"/>
    </row>
    <row r="240" spans="2:13" ht="15" customHeight="1">
      <c r="C240" s="210"/>
      <c r="D240" s="716" t="s">
        <v>719</v>
      </c>
      <c r="E240" s="716"/>
      <c r="F240" s="716"/>
      <c r="G240" s="716"/>
      <c r="H240" s="716"/>
      <c r="I240" s="716"/>
      <c r="J240" s="716"/>
      <c r="K240" s="716"/>
      <c r="L240" s="211"/>
    </row>
    <row r="241" spans="3:13" ht="15" customHeight="1">
      <c r="C241" s="210"/>
      <c r="D241" s="285"/>
      <c r="E241" s="288"/>
      <c r="F241" s="289"/>
      <c r="G241" s="470"/>
      <c r="H241" s="470"/>
      <c r="I241" s="470"/>
      <c r="J241" s="470"/>
      <c r="K241" s="470"/>
      <c r="L241" s="211"/>
      <c r="M241" s="211"/>
    </row>
    <row r="242" spans="3:13" ht="15" customHeight="1">
      <c r="C242" s="210"/>
      <c r="D242" s="211" t="s">
        <v>722</v>
      </c>
      <c r="E242" s="211"/>
      <c r="F242" s="211"/>
      <c r="G242" s="211"/>
      <c r="H242" s="211"/>
      <c r="I242" s="211"/>
      <c r="J242" s="211"/>
      <c r="K242" s="211"/>
      <c r="L242" s="211"/>
    </row>
    <row r="243" spans="3:13" ht="15" customHeight="1">
      <c r="C243" s="210"/>
      <c r="D243" s="211"/>
      <c r="E243" s="234" t="s">
        <v>784</v>
      </c>
      <c r="F243" s="211"/>
      <c r="G243" s="211"/>
      <c r="H243" s="211"/>
      <c r="I243" s="211"/>
      <c r="J243" s="211"/>
      <c r="K243" s="211"/>
      <c r="L243" s="211"/>
    </row>
    <row r="244" spans="3:13" ht="15" customHeight="1">
      <c r="C244" s="210"/>
      <c r="D244" s="211"/>
      <c r="E244" s="358" t="s">
        <v>785</v>
      </c>
      <c r="F244" s="211"/>
      <c r="G244" s="211"/>
      <c r="H244" s="211"/>
      <c r="I244" s="211"/>
      <c r="J244" s="211"/>
      <c r="K244" s="211"/>
      <c r="L244" s="211"/>
    </row>
    <row r="245" spans="3:13" ht="15" customHeight="1">
      <c r="C245" s="210"/>
      <c r="D245" s="211"/>
      <c r="E245" s="358"/>
      <c r="F245" s="211"/>
      <c r="G245" s="211"/>
      <c r="H245" s="211"/>
      <c r="I245" s="211"/>
      <c r="J245" s="211"/>
      <c r="K245" s="211"/>
      <c r="L245" s="211"/>
    </row>
    <row r="246" spans="3:13" ht="15" customHeight="1">
      <c r="C246" s="261" t="s">
        <v>166</v>
      </c>
      <c r="D246" s="211"/>
      <c r="E246" s="211"/>
      <c r="F246" s="211"/>
      <c r="G246" s="211"/>
      <c r="H246" s="211"/>
      <c r="I246" s="211"/>
      <c r="J246" s="211"/>
      <c r="K246" s="211"/>
      <c r="L246" s="211"/>
    </row>
    <row r="247" spans="3:13" ht="15" customHeight="1">
      <c r="C247" s="210"/>
      <c r="D247" s="211" t="s">
        <v>403</v>
      </c>
      <c r="E247" s="211"/>
      <c r="F247" s="211"/>
      <c r="G247" s="211"/>
      <c r="H247" s="211"/>
      <c r="I247" s="211"/>
      <c r="J247" s="211"/>
      <c r="K247" s="211"/>
      <c r="L247" s="211"/>
    </row>
    <row r="248" spans="3:13" ht="15" customHeight="1">
      <c r="C248" s="211" t="s">
        <v>469</v>
      </c>
      <c r="E248" s="211"/>
      <c r="F248" s="211"/>
      <c r="G248" s="211"/>
      <c r="H248" s="211"/>
      <c r="I248" s="211"/>
      <c r="J248" s="211"/>
      <c r="K248" s="211"/>
      <c r="L248" s="211"/>
    </row>
    <row r="249" spans="3:13" ht="15" customHeight="1">
      <c r="C249" s="261"/>
      <c r="D249" s="211"/>
      <c r="E249" s="211"/>
      <c r="F249" s="211"/>
      <c r="G249" s="211"/>
      <c r="H249" s="211"/>
      <c r="I249" s="211"/>
      <c r="J249" s="211"/>
      <c r="K249" s="211"/>
      <c r="L249" s="211"/>
    </row>
    <row r="250" spans="3:13" ht="15" customHeight="1">
      <c r="C250" s="261"/>
      <c r="D250" s="211"/>
      <c r="E250" s="211"/>
      <c r="F250" s="211"/>
      <c r="G250" s="211"/>
      <c r="H250" s="211"/>
      <c r="I250" s="211"/>
      <c r="J250" s="211"/>
      <c r="K250" s="211"/>
      <c r="L250" s="211"/>
    </row>
    <row r="251" spans="3:13" ht="15" customHeight="1">
      <c r="C251" s="261"/>
      <c r="D251" s="211"/>
      <c r="E251" s="211"/>
      <c r="F251" s="211"/>
      <c r="G251" s="211"/>
      <c r="H251" s="211"/>
      <c r="I251" s="211"/>
      <c r="J251" s="211"/>
      <c r="K251" s="211"/>
      <c r="L251" s="211"/>
    </row>
    <row r="252" spans="3:13" ht="15" customHeight="1">
      <c r="C252" s="261"/>
      <c r="D252" s="211"/>
      <c r="E252" s="211"/>
      <c r="F252" s="211"/>
      <c r="G252" s="211"/>
      <c r="H252" s="211"/>
      <c r="I252" s="211"/>
      <c r="J252" s="211"/>
      <c r="K252" s="211"/>
      <c r="L252" s="211"/>
    </row>
    <row r="253" spans="3:13" ht="15" customHeight="1">
      <c r="C253" s="261"/>
      <c r="D253" s="211"/>
      <c r="E253" s="211"/>
      <c r="F253" s="211"/>
      <c r="G253" s="211"/>
      <c r="H253" s="211"/>
      <c r="I253" s="211"/>
      <c r="J253" s="211"/>
      <c r="K253" s="211"/>
      <c r="L253" s="211"/>
    </row>
    <row r="254" spans="3:13" ht="15" customHeight="1">
      <c r="C254" s="261"/>
      <c r="D254" s="211"/>
      <c r="E254" s="211"/>
      <c r="F254" s="211"/>
      <c r="G254" s="211"/>
      <c r="H254" s="211"/>
      <c r="I254" s="211"/>
      <c r="J254" s="211"/>
      <c r="K254" s="211"/>
      <c r="L254" s="211"/>
    </row>
    <row r="255" spans="3:13" ht="15" customHeight="1">
      <c r="C255" s="261"/>
      <c r="D255" s="211"/>
      <c r="E255" s="211"/>
      <c r="F255" s="211"/>
      <c r="G255" s="211"/>
      <c r="H255" s="211"/>
      <c r="I255" s="211"/>
      <c r="J255" s="211"/>
      <c r="K255" s="211"/>
      <c r="L255" s="211"/>
    </row>
    <row r="256" spans="3:13" ht="15" customHeight="1">
      <c r="C256" s="261"/>
      <c r="D256" s="211"/>
      <c r="E256" s="211"/>
      <c r="F256" s="211"/>
      <c r="G256" s="211"/>
      <c r="H256" s="211"/>
      <c r="I256" s="211"/>
      <c r="J256" s="211"/>
      <c r="K256" s="211"/>
      <c r="L256" s="211"/>
    </row>
    <row r="257" spans="3:12" ht="15" customHeight="1">
      <c r="C257" s="261"/>
      <c r="D257" s="211"/>
      <c r="E257" s="211"/>
      <c r="F257" s="211"/>
      <c r="G257" s="211"/>
      <c r="H257" s="211"/>
      <c r="I257" s="211"/>
      <c r="J257" s="211"/>
      <c r="K257" s="211"/>
      <c r="L257" s="211"/>
    </row>
    <row r="258" spans="3:12" ht="15" customHeight="1">
      <c r="C258" s="261"/>
      <c r="D258" s="211"/>
      <c r="E258" s="211"/>
      <c r="F258" s="211"/>
      <c r="G258" s="211"/>
      <c r="H258" s="211"/>
      <c r="I258" s="211"/>
      <c r="J258" s="211"/>
      <c r="K258" s="211"/>
      <c r="L258" s="211"/>
    </row>
    <row r="259" spans="3:12" ht="15" customHeight="1">
      <c r="C259" s="261"/>
      <c r="D259" s="211"/>
      <c r="E259" s="211"/>
      <c r="F259" s="211"/>
      <c r="G259" s="211"/>
      <c r="H259" s="211"/>
      <c r="I259" s="211"/>
      <c r="J259" s="211"/>
      <c r="K259" s="211"/>
      <c r="L259" s="211"/>
    </row>
    <row r="260" spans="3:12" ht="15" customHeight="1">
      <c r="C260" s="261"/>
      <c r="D260" s="211"/>
      <c r="E260" s="211"/>
      <c r="F260" s="211"/>
      <c r="G260" s="211"/>
      <c r="H260" s="211"/>
      <c r="I260" s="211"/>
      <c r="J260" s="211"/>
      <c r="K260" s="211"/>
      <c r="L260" s="211"/>
    </row>
    <row r="261" spans="3:12" ht="15" customHeight="1">
      <c r="C261" s="261"/>
      <c r="D261" s="211"/>
      <c r="E261" s="211"/>
      <c r="F261" s="211"/>
      <c r="G261" s="211"/>
      <c r="H261" s="211"/>
      <c r="I261" s="211"/>
      <c r="J261" s="211"/>
      <c r="K261" s="211"/>
      <c r="L261" s="211"/>
    </row>
    <row r="262" spans="3:12" ht="15" customHeight="1">
      <c r="C262" s="261"/>
      <c r="D262" s="211"/>
      <c r="E262" s="211"/>
      <c r="F262" s="211"/>
      <c r="G262" s="211"/>
      <c r="H262" s="211"/>
      <c r="I262" s="211"/>
      <c r="J262" s="211"/>
      <c r="K262" s="211"/>
      <c r="L262" s="211"/>
    </row>
    <row r="263" spans="3:12" ht="15" customHeight="1">
      <c r="C263" s="261"/>
      <c r="D263" s="211"/>
      <c r="E263" s="211"/>
      <c r="F263" s="211"/>
      <c r="G263" s="211"/>
      <c r="H263" s="211"/>
      <c r="I263" s="211"/>
      <c r="J263" s="211"/>
      <c r="K263" s="211"/>
      <c r="L263" s="211"/>
    </row>
    <row r="264" spans="3:12" ht="15" customHeight="1">
      <c r="C264" s="261"/>
      <c r="D264" s="211"/>
      <c r="E264" s="211"/>
      <c r="F264" s="211"/>
      <c r="G264" s="211"/>
      <c r="H264" s="211"/>
      <c r="I264" s="211"/>
      <c r="J264" s="211"/>
      <c r="K264" s="211"/>
      <c r="L264" s="211"/>
    </row>
    <row r="265" spans="3:12" ht="15" customHeight="1">
      <c r="C265" s="210"/>
      <c r="D265" s="211" t="s">
        <v>326</v>
      </c>
      <c r="E265" s="211"/>
      <c r="F265" s="211"/>
      <c r="G265" s="211"/>
      <c r="H265" s="211"/>
      <c r="I265" s="211"/>
      <c r="J265" s="211"/>
      <c r="K265" s="211"/>
      <c r="L265" s="211"/>
    </row>
    <row r="266" spans="3:12" ht="15" customHeight="1">
      <c r="C266" s="210"/>
      <c r="D266" s="211" t="s">
        <v>327</v>
      </c>
      <c r="E266" s="211"/>
      <c r="F266" s="211"/>
      <c r="G266" s="211"/>
      <c r="H266" s="211"/>
      <c r="I266" s="211"/>
      <c r="J266" s="211"/>
      <c r="K266" s="211"/>
      <c r="L266" s="211"/>
    </row>
    <row r="267" spans="3:12" ht="15" customHeight="1">
      <c r="C267" s="210"/>
      <c r="D267" s="211" t="s">
        <v>798</v>
      </c>
      <c r="E267" s="211"/>
      <c r="F267" s="211"/>
      <c r="G267" s="211"/>
      <c r="H267" s="211"/>
      <c r="I267" s="211"/>
      <c r="J267" s="211"/>
      <c r="K267" s="211"/>
      <c r="L267" s="211"/>
    </row>
    <row r="268" spans="3:12" ht="15" customHeight="1">
      <c r="C268" s="210"/>
      <c r="D268" s="211" t="s">
        <v>799</v>
      </c>
      <c r="E268" s="211"/>
      <c r="F268" s="211"/>
      <c r="G268" s="211"/>
      <c r="H268" s="211"/>
      <c r="I268" s="211"/>
      <c r="J268" s="211"/>
      <c r="K268" s="211"/>
      <c r="L268" s="211"/>
    </row>
    <row r="269" spans="3:12" ht="15" customHeight="1">
      <c r="C269" s="210"/>
      <c r="D269" s="211" t="s">
        <v>800</v>
      </c>
      <c r="E269" s="211"/>
      <c r="F269" s="211"/>
      <c r="G269" s="211"/>
      <c r="H269" s="211"/>
      <c r="I269" s="211"/>
      <c r="J269" s="211"/>
      <c r="K269" s="211"/>
      <c r="L269" s="211"/>
    </row>
    <row r="270" spans="3:12" ht="15" customHeight="1">
      <c r="C270" s="210"/>
      <c r="D270" s="211"/>
      <c r="E270" s="211"/>
      <c r="F270" s="211"/>
      <c r="G270" s="211"/>
      <c r="H270" s="211"/>
      <c r="I270" s="211"/>
      <c r="J270" s="211"/>
      <c r="K270" s="211"/>
      <c r="L270" s="211"/>
    </row>
    <row r="271" spans="3:12" ht="15" customHeight="1">
      <c r="C271" s="287" t="s">
        <v>167</v>
      </c>
      <c r="E271" s="211"/>
      <c r="F271" s="211"/>
      <c r="G271" s="211"/>
      <c r="H271" s="211"/>
      <c r="I271" s="211"/>
      <c r="J271" s="211"/>
      <c r="K271" s="211"/>
      <c r="L271" s="211"/>
    </row>
    <row r="272" spans="3:12" ht="15" customHeight="1">
      <c r="C272" s="210"/>
      <c r="D272" s="211" t="s">
        <v>228</v>
      </c>
      <c r="E272" s="211"/>
      <c r="F272" s="211"/>
      <c r="G272" s="211"/>
      <c r="H272" s="211"/>
      <c r="I272" s="211"/>
      <c r="J272" s="211"/>
      <c r="K272" s="211"/>
      <c r="L272" s="211"/>
    </row>
    <row r="273" spans="3:13" ht="15" customHeight="1">
      <c r="C273" s="210"/>
      <c r="D273" s="211" t="s">
        <v>402</v>
      </c>
      <c r="E273" s="211"/>
      <c r="F273" s="211"/>
      <c r="G273" s="211"/>
      <c r="H273" s="211"/>
      <c r="I273" s="211"/>
      <c r="J273" s="211"/>
      <c r="K273" s="211"/>
      <c r="L273" s="211"/>
    </row>
    <row r="274" spans="3:13" ht="15" customHeight="1">
      <c r="C274" s="210"/>
      <c r="D274" s="211"/>
      <c r="E274" s="211"/>
      <c r="F274" s="211"/>
      <c r="G274" s="211"/>
      <c r="H274" s="211"/>
      <c r="I274" s="211"/>
      <c r="J274" s="211"/>
      <c r="K274" s="211"/>
      <c r="L274" s="211"/>
    </row>
    <row r="275" spans="3:13" ht="15" customHeight="1">
      <c r="C275" s="210"/>
      <c r="D275" s="262" t="s">
        <v>170</v>
      </c>
      <c r="E275" s="262"/>
      <c r="F275" s="262"/>
      <c r="G275" s="262"/>
      <c r="H275" s="262"/>
      <c r="I275" s="262"/>
      <c r="J275" s="262"/>
      <c r="K275" s="211"/>
      <c r="L275" s="211"/>
    </row>
    <row r="276" spans="3:13" ht="15" customHeight="1">
      <c r="C276" s="210"/>
      <c r="D276" s="290"/>
      <c r="E276" s="262" t="s">
        <v>328</v>
      </c>
      <c r="F276" s="262"/>
      <c r="G276" s="262"/>
      <c r="H276" s="262"/>
      <c r="I276" s="262"/>
      <c r="J276" s="262"/>
      <c r="K276" s="211"/>
      <c r="L276" s="211"/>
      <c r="M276" s="211"/>
    </row>
    <row r="277" spans="3:13" ht="15" customHeight="1">
      <c r="C277" s="210"/>
      <c r="D277" s="290"/>
      <c r="E277" s="262"/>
      <c r="F277" s="262" t="s">
        <v>423</v>
      </c>
      <c r="G277" s="262"/>
      <c r="H277" s="262"/>
      <c r="I277" s="262"/>
      <c r="J277" s="262"/>
      <c r="K277" s="211"/>
      <c r="L277" s="211"/>
      <c r="M277" s="211"/>
    </row>
    <row r="278" spans="3:13" ht="15" customHeight="1">
      <c r="C278" s="210"/>
      <c r="D278" s="290"/>
      <c r="E278" s="262" t="s">
        <v>329</v>
      </c>
      <c r="F278" s="262"/>
      <c r="G278" s="262"/>
      <c r="H278" s="262"/>
      <c r="I278" s="262"/>
      <c r="J278" s="262"/>
      <c r="K278" s="211"/>
      <c r="L278" s="211"/>
      <c r="M278" s="211"/>
    </row>
    <row r="279" spans="3:13" ht="15" customHeight="1">
      <c r="C279" s="210"/>
      <c r="D279" s="290"/>
      <c r="E279" s="262"/>
      <c r="F279" s="262"/>
      <c r="G279" s="262"/>
      <c r="H279" s="262"/>
      <c r="I279" s="262"/>
      <c r="J279" s="262"/>
      <c r="K279" s="211"/>
      <c r="L279" s="211"/>
      <c r="M279" s="211"/>
    </row>
    <row r="280" spans="3:13" ht="15" customHeight="1">
      <c r="C280" s="210"/>
      <c r="D280" s="210"/>
      <c r="E280" s="211" t="s">
        <v>169</v>
      </c>
      <c r="F280" s="211"/>
      <c r="G280" s="211"/>
      <c r="H280" s="291"/>
      <c r="I280" s="291"/>
      <c r="J280" s="291"/>
      <c r="K280" s="211"/>
      <c r="L280" s="211"/>
      <c r="M280" s="211"/>
    </row>
    <row r="281" spans="3:13" ht="15" customHeight="1">
      <c r="C281" s="210"/>
      <c r="D281" s="210"/>
      <c r="E281" s="211" t="s">
        <v>424</v>
      </c>
      <c r="F281" s="211"/>
      <c r="G281" s="211"/>
      <c r="H281" s="291"/>
      <c r="I281" s="291"/>
      <c r="J281" s="291"/>
      <c r="K281" s="211"/>
      <c r="L281" s="211"/>
      <c r="M281" s="211"/>
    </row>
    <row r="282" spans="3:13" ht="15" customHeight="1">
      <c r="C282" s="210"/>
      <c r="D282" s="210"/>
      <c r="E282" s="211"/>
      <c r="F282" s="211"/>
      <c r="G282" s="211"/>
      <c r="H282" s="291"/>
      <c r="I282" s="291"/>
      <c r="J282" s="291"/>
      <c r="K282" s="211"/>
      <c r="L282" s="211"/>
      <c r="M282" s="211"/>
    </row>
    <row r="283" spans="3:13" ht="15" customHeight="1">
      <c r="C283" s="245" t="s">
        <v>168</v>
      </c>
      <c r="E283" s="470"/>
      <c r="F283" s="470"/>
      <c r="G283" s="470"/>
      <c r="H283" s="470"/>
      <c r="I283" s="470"/>
      <c r="J283" s="470"/>
      <c r="K283" s="211"/>
      <c r="L283" s="211"/>
    </row>
    <row r="284" spans="3:13" ht="15" customHeight="1">
      <c r="C284" s="210"/>
      <c r="D284" s="359" t="s">
        <v>241</v>
      </c>
      <c r="E284" s="470"/>
      <c r="F284" s="470"/>
      <c r="G284" s="470"/>
      <c r="H284" s="470"/>
      <c r="I284" s="470"/>
      <c r="J284" s="470"/>
      <c r="K284" s="211"/>
      <c r="L284" s="211"/>
    </row>
    <row r="285" spans="3:13" ht="15" customHeight="1">
      <c r="C285" s="210"/>
      <c r="D285" s="470" t="s">
        <v>470</v>
      </c>
      <c r="E285" s="470"/>
      <c r="F285" s="470"/>
      <c r="G285" s="470"/>
      <c r="H285" s="470"/>
      <c r="I285" s="470"/>
      <c r="J285" s="470"/>
      <c r="K285" s="211"/>
      <c r="L285" s="211"/>
    </row>
    <row r="286" spans="3:13" ht="15" customHeight="1">
      <c r="C286" s="467" t="s">
        <v>401</v>
      </c>
      <c r="D286" s="470"/>
      <c r="E286" s="470"/>
      <c r="F286" s="470"/>
      <c r="G286" s="470"/>
      <c r="H286" s="470"/>
      <c r="I286" s="470"/>
      <c r="J286" s="470"/>
      <c r="K286" s="211"/>
      <c r="L286" s="211"/>
    </row>
    <row r="287" spans="3:13" ht="15" customHeight="1">
      <c r="C287" s="210"/>
      <c r="D287" s="470" t="s">
        <v>471</v>
      </c>
      <c r="E287" s="470"/>
      <c r="F287" s="470"/>
      <c r="G287" s="470"/>
      <c r="H287" s="470"/>
      <c r="I287" s="470"/>
      <c r="J287" s="470"/>
      <c r="K287" s="211"/>
      <c r="L287" s="211"/>
    </row>
    <row r="288" spans="3:13" ht="15" customHeight="1">
      <c r="C288" s="470" t="s">
        <v>472</v>
      </c>
      <c r="D288" s="470"/>
      <c r="E288" s="470"/>
      <c r="F288" s="470"/>
      <c r="G288" s="470"/>
      <c r="H288" s="470"/>
      <c r="I288" s="470"/>
      <c r="J288" s="470"/>
      <c r="K288" s="211"/>
      <c r="L288" s="211"/>
    </row>
    <row r="289" spans="1:14" ht="15" customHeight="1">
      <c r="C289" s="470" t="s">
        <v>473</v>
      </c>
      <c r="D289" s="470"/>
      <c r="E289" s="470"/>
      <c r="F289" s="470"/>
      <c r="G289" s="470"/>
      <c r="H289" s="470"/>
      <c r="I289" s="470"/>
      <c r="J289" s="470"/>
      <c r="K289" s="211"/>
      <c r="L289" s="211"/>
    </row>
    <row r="290" spans="1:14" ht="15" customHeight="1">
      <c r="C290" s="210"/>
      <c r="D290" s="470"/>
      <c r="E290" s="470"/>
      <c r="F290" s="470"/>
      <c r="G290" s="470"/>
      <c r="H290" s="470"/>
      <c r="I290" s="470"/>
      <c r="J290" s="470"/>
      <c r="K290" s="211"/>
      <c r="L290" s="211"/>
    </row>
    <row r="291" spans="1:14" ht="15" customHeight="1">
      <c r="C291" s="210"/>
      <c r="D291" s="813" t="s">
        <v>483</v>
      </c>
      <c r="E291" s="813"/>
      <c r="F291" s="813"/>
      <c r="G291" s="813"/>
      <c r="H291" s="813"/>
      <c r="I291" s="813"/>
      <c r="J291" s="813"/>
      <c r="K291" s="813"/>
      <c r="L291" s="211"/>
    </row>
    <row r="292" spans="1:14" ht="15" customHeight="1">
      <c r="C292" s="210"/>
      <c r="D292" s="813" t="s">
        <v>484</v>
      </c>
      <c r="E292" s="813"/>
      <c r="F292" s="813"/>
      <c r="G292" s="813"/>
      <c r="H292" s="813"/>
      <c r="I292" s="813"/>
      <c r="J292" s="813"/>
      <c r="K292" s="211"/>
      <c r="L292" s="211"/>
    </row>
    <row r="293" spans="1:14" ht="15" customHeight="1">
      <c r="C293" s="210"/>
      <c r="D293" s="470"/>
      <c r="E293" s="470"/>
      <c r="F293" s="470"/>
      <c r="G293" s="470"/>
      <c r="H293" s="470"/>
      <c r="I293" s="470"/>
      <c r="J293" s="470"/>
      <c r="K293" s="211"/>
      <c r="L293" s="211"/>
    </row>
    <row r="294" spans="1:14" ht="15" customHeight="1">
      <c r="A294" s="218"/>
      <c r="B294" s="218"/>
      <c r="C294" s="261" t="s">
        <v>400</v>
      </c>
      <c r="D294" s="292"/>
      <c r="E294" s="470"/>
      <c r="F294" s="470"/>
      <c r="G294" s="470"/>
      <c r="H294" s="470"/>
      <c r="I294" s="470"/>
      <c r="J294" s="470"/>
      <c r="K294" s="470"/>
      <c r="L294" s="470"/>
      <c r="M294" s="218"/>
    </row>
    <row r="295" spans="1:14" ht="15" customHeight="1">
      <c r="A295" s="218"/>
      <c r="B295" s="218"/>
      <c r="C295" s="210"/>
      <c r="D295" s="470" t="s">
        <v>4</v>
      </c>
      <c r="E295" s="470"/>
      <c r="F295" s="470"/>
      <c r="G295" s="470"/>
      <c r="H295" s="470"/>
      <c r="I295" s="470"/>
      <c r="J295" s="470"/>
      <c r="K295" s="470"/>
      <c r="L295" s="470"/>
      <c r="M295" s="218"/>
    </row>
    <row r="296" spans="1:14" ht="15" customHeight="1">
      <c r="A296" s="218"/>
      <c r="B296" s="218"/>
      <c r="C296" s="470" t="s">
        <v>330</v>
      </c>
      <c r="E296" s="470"/>
      <c r="F296" s="470"/>
      <c r="G296" s="470"/>
      <c r="H296" s="470"/>
      <c r="I296" s="470"/>
      <c r="J296" s="470"/>
      <c r="K296" s="470"/>
      <c r="L296" s="470"/>
      <c r="M296" s="218"/>
    </row>
    <row r="297" spans="1:14" ht="15" customHeight="1">
      <c r="A297" s="218"/>
      <c r="B297" s="218"/>
      <c r="C297" s="661" t="s">
        <v>678</v>
      </c>
      <c r="D297" s="470"/>
      <c r="E297" s="470"/>
      <c r="F297" s="470"/>
      <c r="G297" s="470"/>
      <c r="H297" s="470"/>
      <c r="I297" s="470"/>
      <c r="J297" s="470"/>
      <c r="K297" s="470"/>
      <c r="L297" s="470"/>
      <c r="M297" s="218"/>
    </row>
    <row r="298" spans="1:14" ht="15" customHeight="1">
      <c r="A298" s="218"/>
      <c r="B298" s="218"/>
      <c r="C298" s="210"/>
      <c r="D298" s="470"/>
      <c r="E298" s="470"/>
      <c r="F298" s="470"/>
      <c r="G298" s="470"/>
      <c r="H298" s="470"/>
      <c r="I298" s="470"/>
      <c r="J298" s="470"/>
      <c r="K298" s="470"/>
      <c r="L298" s="470"/>
      <c r="M298" s="218"/>
    </row>
    <row r="299" spans="1:14" ht="15" customHeight="1">
      <c r="A299" s="218"/>
      <c r="B299" s="218"/>
      <c r="C299" s="293"/>
      <c r="D299" s="294"/>
      <c r="E299" s="294"/>
      <c r="F299" s="294"/>
      <c r="G299" s="294"/>
      <c r="H299" s="294"/>
      <c r="I299" s="294"/>
      <c r="J299" s="294"/>
      <c r="K299" s="295"/>
      <c r="L299" s="470"/>
      <c r="M299" s="218"/>
    </row>
    <row r="300" spans="1:14" ht="15" customHeight="1">
      <c r="A300" s="218"/>
      <c r="B300" s="218"/>
      <c r="C300" s="296"/>
      <c r="D300" s="470" t="s">
        <v>5</v>
      </c>
      <c r="E300" s="470"/>
      <c r="F300" s="470"/>
      <c r="G300" s="470"/>
      <c r="H300" s="470"/>
      <c r="I300" s="470"/>
      <c r="J300" s="470"/>
      <c r="K300" s="271"/>
      <c r="L300" s="470"/>
      <c r="M300" s="218"/>
    </row>
    <row r="301" spans="1:14" ht="15" customHeight="1">
      <c r="A301" s="218"/>
      <c r="B301" s="218"/>
      <c r="C301" s="296"/>
      <c r="D301" s="285"/>
      <c r="E301" s="272" t="s">
        <v>171</v>
      </c>
      <c r="F301" s="470"/>
      <c r="G301" s="470"/>
      <c r="H301" s="470"/>
      <c r="I301" s="470"/>
      <c r="J301" s="470"/>
      <c r="K301" s="271"/>
      <c r="L301" s="470"/>
      <c r="M301" s="470"/>
      <c r="N301" s="218"/>
    </row>
    <row r="302" spans="1:14" ht="15" customHeight="1">
      <c r="A302" s="218"/>
      <c r="B302" s="218"/>
      <c r="C302" s="296"/>
      <c r="D302" s="285"/>
      <c r="E302" s="218"/>
      <c r="F302" s="470" t="s">
        <v>177</v>
      </c>
      <c r="G302" s="470"/>
      <c r="H302" s="470"/>
      <c r="I302" s="470"/>
      <c r="J302" s="470"/>
      <c r="K302" s="271"/>
      <c r="L302" s="470"/>
      <c r="M302" s="470"/>
      <c r="N302" s="218"/>
    </row>
    <row r="303" spans="1:14" ht="15" customHeight="1">
      <c r="A303" s="218"/>
      <c r="B303" s="218"/>
      <c r="C303" s="296"/>
      <c r="D303" s="285"/>
      <c r="E303" s="470"/>
      <c r="F303" s="470" t="s">
        <v>474</v>
      </c>
      <c r="G303" s="470"/>
      <c r="H303" s="470"/>
      <c r="I303" s="470"/>
      <c r="J303" s="470"/>
      <c r="K303" s="271"/>
      <c r="L303" s="470"/>
      <c r="M303" s="470"/>
      <c r="N303" s="218"/>
    </row>
    <row r="304" spans="1:14" ht="15" customHeight="1">
      <c r="A304" s="218"/>
      <c r="B304" s="218"/>
      <c r="C304" s="296"/>
      <c r="D304" s="285"/>
      <c r="E304" s="470"/>
      <c r="F304" s="470"/>
      <c r="G304" s="470"/>
      <c r="H304" s="470"/>
      <c r="I304" s="470"/>
      <c r="J304" s="470"/>
      <c r="K304" s="271"/>
      <c r="L304" s="470"/>
      <c r="M304" s="470"/>
      <c r="N304" s="218"/>
    </row>
    <row r="305" spans="1:14" ht="15" customHeight="1">
      <c r="A305" s="218"/>
      <c r="B305" s="218"/>
      <c r="C305" s="296"/>
      <c r="D305" s="285"/>
      <c r="E305" s="272" t="s">
        <v>172</v>
      </c>
      <c r="F305" s="470"/>
      <c r="G305" s="470"/>
      <c r="H305" s="470"/>
      <c r="I305" s="470"/>
      <c r="J305" s="470"/>
      <c r="K305" s="271"/>
      <c r="L305" s="470"/>
      <c r="M305" s="470"/>
      <c r="N305" s="218"/>
    </row>
    <row r="306" spans="1:14" ht="15" customHeight="1">
      <c r="A306" s="218"/>
      <c r="B306" s="218"/>
      <c r="C306" s="296"/>
      <c r="D306" s="285"/>
      <c r="E306" s="218"/>
      <c r="F306" s="470" t="s">
        <v>786</v>
      </c>
      <c r="G306" s="470"/>
      <c r="H306" s="470"/>
      <c r="I306" s="470"/>
      <c r="J306" s="470"/>
      <c r="K306" s="271"/>
      <c r="L306" s="470"/>
      <c r="M306" s="470"/>
      <c r="N306" s="218"/>
    </row>
    <row r="307" spans="1:14" ht="15" customHeight="1">
      <c r="A307" s="218"/>
      <c r="B307" s="218"/>
      <c r="C307" s="296"/>
      <c r="D307" s="285"/>
      <c r="E307" s="470"/>
      <c r="F307" s="470"/>
      <c r="G307" s="470"/>
      <c r="H307" s="470"/>
      <c r="I307" s="470"/>
      <c r="J307" s="470"/>
      <c r="K307" s="271"/>
      <c r="L307" s="470"/>
      <c r="M307" s="470"/>
      <c r="N307" s="218"/>
    </row>
    <row r="308" spans="1:14" ht="15" customHeight="1">
      <c r="A308" s="218"/>
      <c r="B308" s="218"/>
      <c r="C308" s="296"/>
      <c r="D308" s="285"/>
      <c r="E308" s="272" t="s">
        <v>173</v>
      </c>
      <c r="F308" s="470"/>
      <c r="G308" s="470"/>
      <c r="H308" s="470"/>
      <c r="I308" s="470"/>
      <c r="J308" s="470"/>
      <c r="K308" s="271"/>
      <c r="L308" s="470"/>
      <c r="M308" s="470"/>
      <c r="N308" s="218"/>
    </row>
    <row r="309" spans="1:14" ht="15" customHeight="1">
      <c r="A309" s="218"/>
      <c r="B309" s="218"/>
      <c r="C309" s="296"/>
      <c r="D309" s="285"/>
      <c r="E309" s="297"/>
      <c r="F309" s="470" t="s">
        <v>787</v>
      </c>
      <c r="G309" s="470"/>
      <c r="H309" s="470"/>
      <c r="I309" s="470"/>
      <c r="J309" s="470"/>
      <c r="K309" s="271"/>
      <c r="L309" s="470"/>
      <c r="M309" s="470"/>
      <c r="N309" s="218"/>
    </row>
    <row r="310" spans="1:14" ht="15" customHeight="1">
      <c r="A310" s="218"/>
      <c r="B310" s="218"/>
      <c r="C310" s="296"/>
      <c r="D310" s="285"/>
      <c r="E310" s="298"/>
      <c r="F310" s="470" t="s">
        <v>475</v>
      </c>
      <c r="G310" s="470"/>
      <c r="H310" s="470"/>
      <c r="I310" s="470"/>
      <c r="J310" s="470"/>
      <c r="K310" s="271"/>
      <c r="L310" s="470"/>
      <c r="M310" s="470"/>
      <c r="N310" s="218"/>
    </row>
    <row r="311" spans="1:14" ht="15" customHeight="1">
      <c r="A311" s="218"/>
      <c r="B311" s="218"/>
      <c r="C311" s="296"/>
      <c r="D311" s="285"/>
      <c r="E311" s="298"/>
      <c r="F311" s="470"/>
      <c r="G311" s="470"/>
      <c r="H311" s="470"/>
      <c r="I311" s="470"/>
      <c r="J311" s="470"/>
      <c r="K311" s="271"/>
      <c r="L311" s="470"/>
      <c r="M311" s="470"/>
      <c r="N311" s="218"/>
    </row>
    <row r="312" spans="1:14" ht="15" customHeight="1">
      <c r="A312" s="218"/>
      <c r="B312" s="218"/>
      <c r="C312" s="296"/>
      <c r="D312" s="285"/>
      <c r="E312" s="272" t="s">
        <v>764</v>
      </c>
      <c r="F312" s="470"/>
      <c r="G312" s="470"/>
      <c r="H312" s="470"/>
      <c r="I312" s="470"/>
      <c r="J312" s="470"/>
      <c r="K312" s="271"/>
      <c r="L312" s="470"/>
      <c r="M312" s="470"/>
      <c r="N312" s="218"/>
    </row>
    <row r="313" spans="1:14" ht="15" customHeight="1">
      <c r="A313" s="218"/>
      <c r="B313" s="218"/>
      <c r="C313" s="296"/>
      <c r="D313" s="285"/>
      <c r="E313" s="297"/>
      <c r="F313" s="470" t="s">
        <v>6</v>
      </c>
      <c r="G313" s="470"/>
      <c r="H313" s="470"/>
      <c r="I313" s="470"/>
      <c r="J313" s="470"/>
      <c r="K313" s="271"/>
      <c r="L313" s="470"/>
      <c r="M313" s="470"/>
      <c r="N313" s="218"/>
    </row>
    <row r="314" spans="1:14" ht="15" customHeight="1">
      <c r="A314" s="218"/>
      <c r="B314" s="218"/>
      <c r="C314" s="296"/>
      <c r="D314" s="285"/>
      <c r="E314" s="297"/>
      <c r="F314" s="470" t="s">
        <v>178</v>
      </c>
      <c r="G314" s="470"/>
      <c r="H314" s="470"/>
      <c r="I314" s="470"/>
      <c r="J314" s="470"/>
      <c r="K314" s="271"/>
      <c r="L314" s="470"/>
      <c r="M314" s="470"/>
      <c r="N314" s="218"/>
    </row>
    <row r="315" spans="1:14" ht="15" customHeight="1">
      <c r="A315" s="218"/>
      <c r="B315" s="218"/>
      <c r="C315" s="296"/>
      <c r="D315" s="285"/>
      <c r="E315" s="298"/>
      <c r="F315" s="470"/>
      <c r="G315" s="470"/>
      <c r="H315" s="470"/>
      <c r="I315" s="470"/>
      <c r="J315" s="470"/>
      <c r="K315" s="271"/>
      <c r="L315" s="470"/>
      <c r="M315" s="470"/>
      <c r="N315" s="218"/>
    </row>
    <row r="316" spans="1:14" ht="15" customHeight="1">
      <c r="A316" s="218"/>
      <c r="B316" s="218"/>
      <c r="C316" s="296"/>
      <c r="D316" s="285"/>
      <c r="E316" s="272" t="s">
        <v>765</v>
      </c>
      <c r="F316" s="470"/>
      <c r="G316" s="470"/>
      <c r="H316" s="470"/>
      <c r="I316" s="470"/>
      <c r="J316" s="470"/>
      <c r="K316" s="271"/>
      <c r="L316" s="470"/>
      <c r="M316" s="470"/>
      <c r="N316" s="218"/>
    </row>
    <row r="317" spans="1:14" ht="15" customHeight="1">
      <c r="A317" s="218"/>
      <c r="B317" s="218"/>
      <c r="C317" s="296"/>
      <c r="D317" s="285"/>
      <c r="E317" s="297"/>
      <c r="F317" s="470" t="s">
        <v>792</v>
      </c>
      <c r="G317" s="470"/>
      <c r="H317" s="470"/>
      <c r="I317" s="470"/>
      <c r="J317" s="470"/>
      <c r="K317" s="271"/>
      <c r="L317" s="470"/>
      <c r="M317" s="470"/>
      <c r="N317" s="218"/>
    </row>
    <row r="318" spans="1:14" ht="15" customHeight="1">
      <c r="A318" s="218"/>
      <c r="B318" s="218"/>
      <c r="C318" s="296"/>
      <c r="D318" s="285"/>
      <c r="E318" s="298"/>
      <c r="F318" s="470"/>
      <c r="G318" s="470"/>
      <c r="H318" s="470"/>
      <c r="I318" s="470"/>
      <c r="J318" s="470"/>
      <c r="K318" s="271"/>
      <c r="L318" s="470"/>
      <c r="M318" s="470"/>
      <c r="N318" s="218"/>
    </row>
    <row r="319" spans="1:14" ht="15" customHeight="1">
      <c r="A319" s="218"/>
      <c r="B319" s="218"/>
      <c r="C319" s="296"/>
      <c r="D319" s="285"/>
      <c r="E319" s="272" t="s">
        <v>766</v>
      </c>
      <c r="F319" s="470"/>
      <c r="G319" s="470"/>
      <c r="H319" s="470"/>
      <c r="I319" s="470"/>
      <c r="J319" s="470"/>
      <c r="K319" s="271"/>
      <c r="L319" s="470"/>
      <c r="M319" s="470"/>
      <c r="N319" s="218"/>
    </row>
    <row r="320" spans="1:14" s="218" customFormat="1" ht="15" customHeight="1">
      <c r="C320" s="296"/>
      <c r="D320" s="285"/>
      <c r="E320" s="297"/>
      <c r="F320" s="470" t="s">
        <v>425</v>
      </c>
      <c r="G320" s="470"/>
      <c r="H320" s="470"/>
      <c r="I320" s="470"/>
      <c r="J320" s="470"/>
      <c r="K320" s="271"/>
      <c r="L320" s="470"/>
      <c r="M320" s="470"/>
    </row>
    <row r="321" spans="1:14" s="218" customFormat="1" ht="15" customHeight="1">
      <c r="C321" s="296"/>
      <c r="D321" s="285"/>
      <c r="E321" s="297"/>
      <c r="F321" s="470" t="s">
        <v>426</v>
      </c>
      <c r="G321" s="470"/>
      <c r="H321" s="470"/>
      <c r="I321" s="470"/>
      <c r="J321" s="470"/>
      <c r="K321" s="271"/>
      <c r="L321" s="470"/>
      <c r="M321" s="470"/>
    </row>
    <row r="322" spans="1:14" ht="15" customHeight="1">
      <c r="A322" s="218"/>
      <c r="B322" s="218"/>
      <c r="C322" s="296"/>
      <c r="D322" s="285"/>
      <c r="E322" s="298"/>
      <c r="F322" s="470"/>
      <c r="G322" s="470"/>
      <c r="H322" s="470"/>
      <c r="I322" s="470"/>
      <c r="J322" s="470"/>
      <c r="K322" s="271"/>
      <c r="L322" s="470"/>
      <c r="M322" s="470"/>
      <c r="N322" s="218"/>
    </row>
    <row r="323" spans="1:14" ht="15" customHeight="1">
      <c r="A323" s="218"/>
      <c r="B323" s="218"/>
      <c r="C323" s="296"/>
      <c r="D323" s="285"/>
      <c r="E323" s="272" t="s">
        <v>767</v>
      </c>
      <c r="F323" s="470"/>
      <c r="G323" s="470"/>
      <c r="H323" s="470"/>
      <c r="I323" s="470"/>
      <c r="J323" s="470"/>
      <c r="K323" s="271"/>
      <c r="L323" s="470"/>
      <c r="M323" s="470"/>
      <c r="N323" s="218"/>
    </row>
    <row r="324" spans="1:14" s="218" customFormat="1" ht="15" customHeight="1">
      <c r="C324" s="296"/>
      <c r="D324" s="285"/>
      <c r="E324" s="297"/>
      <c r="F324" s="470" t="s">
        <v>332</v>
      </c>
      <c r="G324" s="470"/>
      <c r="H324" s="470"/>
      <c r="I324" s="470"/>
      <c r="J324" s="470"/>
      <c r="K324" s="271"/>
      <c r="L324" s="470"/>
      <c r="M324" s="470"/>
    </row>
    <row r="325" spans="1:14" s="218" customFormat="1" ht="15" customHeight="1">
      <c r="C325" s="296"/>
      <c r="D325" s="285"/>
      <c r="E325" s="297"/>
      <c r="F325" s="789" t="s">
        <v>796</v>
      </c>
      <c r="G325" s="470"/>
      <c r="H325" s="470"/>
      <c r="I325" s="470"/>
      <c r="J325" s="470"/>
      <c r="K325" s="271"/>
      <c r="L325" s="470"/>
      <c r="M325" s="470"/>
    </row>
    <row r="326" spans="1:14" ht="15" customHeight="1">
      <c r="A326" s="218"/>
      <c r="B326" s="218"/>
      <c r="C326" s="296"/>
      <c r="D326" s="285"/>
      <c r="E326" s="298"/>
      <c r="F326" s="470"/>
      <c r="G326" s="470"/>
      <c r="H326" s="470"/>
      <c r="I326" s="470"/>
      <c r="J326" s="470"/>
      <c r="K326" s="271"/>
      <c r="L326" s="470"/>
      <c r="M326" s="470"/>
      <c r="N326" s="218"/>
    </row>
    <row r="327" spans="1:14" ht="15" customHeight="1">
      <c r="A327" s="218"/>
      <c r="B327" s="218"/>
      <c r="C327" s="296"/>
      <c r="D327" s="285"/>
      <c r="E327" s="272" t="s">
        <v>174</v>
      </c>
      <c r="F327" s="470"/>
      <c r="G327" s="470"/>
      <c r="H327" s="470"/>
      <c r="I327" s="470"/>
      <c r="J327" s="470"/>
      <c r="K327" s="271"/>
      <c r="L327" s="470"/>
      <c r="M327" s="470"/>
      <c r="N327" s="218"/>
    </row>
    <row r="328" spans="1:14" ht="15" customHeight="1">
      <c r="A328" s="218"/>
      <c r="B328" s="218"/>
      <c r="C328" s="296"/>
      <c r="D328" s="285"/>
      <c r="E328" s="297"/>
      <c r="F328" s="470" t="s">
        <v>159</v>
      </c>
      <c r="G328" s="470"/>
      <c r="H328" s="470"/>
      <c r="I328" s="470"/>
      <c r="J328" s="470"/>
      <c r="K328" s="271"/>
      <c r="L328" s="470"/>
      <c r="M328" s="470"/>
      <c r="N328" s="218"/>
    </row>
    <row r="329" spans="1:14" ht="15" customHeight="1">
      <c r="A329" s="218"/>
      <c r="B329" s="218"/>
      <c r="C329" s="296"/>
      <c r="D329" s="285"/>
      <c r="E329" s="298"/>
      <c r="F329" s="470"/>
      <c r="G329" s="470"/>
      <c r="H329" s="470"/>
      <c r="I329" s="470"/>
      <c r="J329" s="470"/>
      <c r="K329" s="271"/>
      <c r="L329" s="470"/>
      <c r="M329" s="470"/>
      <c r="N329" s="218"/>
    </row>
    <row r="330" spans="1:14" ht="15" customHeight="1">
      <c r="A330" s="218"/>
      <c r="B330" s="218"/>
      <c r="C330" s="296"/>
      <c r="D330" s="285"/>
      <c r="E330" s="272" t="s">
        <v>175</v>
      </c>
      <c r="F330" s="470"/>
      <c r="G330" s="470"/>
      <c r="H330" s="470"/>
      <c r="I330" s="470"/>
      <c r="J330" s="470"/>
      <c r="K330" s="271"/>
      <c r="L330" s="470"/>
      <c r="M330" s="470"/>
      <c r="N330" s="218"/>
    </row>
    <row r="331" spans="1:14" s="218" customFormat="1" ht="15" customHeight="1">
      <c r="C331" s="296"/>
      <c r="D331" s="285"/>
      <c r="E331" s="297"/>
      <c r="F331" s="470" t="s">
        <v>3</v>
      </c>
      <c r="G331" s="470"/>
      <c r="H331" s="470"/>
      <c r="I331" s="470"/>
      <c r="J331" s="470"/>
      <c r="K331" s="271"/>
      <c r="L331" s="470"/>
      <c r="M331" s="470"/>
    </row>
    <row r="332" spans="1:14" s="218" customFormat="1" ht="15" customHeight="1">
      <c r="C332" s="296"/>
      <c r="D332" s="285"/>
      <c r="E332" s="298"/>
      <c r="F332" s="470"/>
      <c r="G332" s="470"/>
      <c r="H332" s="470"/>
      <c r="I332" s="470"/>
      <c r="J332" s="470"/>
      <c r="K332" s="271"/>
      <c r="L332" s="470"/>
      <c r="M332" s="470"/>
    </row>
    <row r="333" spans="1:14" s="218" customFormat="1" ht="15" customHeight="1">
      <c r="C333" s="296"/>
      <c r="D333" s="285"/>
      <c r="E333" s="272" t="s">
        <v>176</v>
      </c>
      <c r="F333" s="470"/>
      <c r="G333" s="470"/>
      <c r="H333" s="470"/>
      <c r="I333" s="470"/>
      <c r="J333" s="470"/>
      <c r="K333" s="271"/>
      <c r="L333" s="470"/>
      <c r="M333" s="470"/>
    </row>
    <row r="334" spans="1:14" s="218" customFormat="1" ht="15" customHeight="1">
      <c r="C334" s="296"/>
      <c r="D334" s="210"/>
      <c r="E334" s="297"/>
      <c r="F334" s="470" t="s">
        <v>0</v>
      </c>
      <c r="G334" s="470"/>
      <c r="H334" s="470"/>
      <c r="I334" s="470"/>
      <c r="J334" s="470"/>
      <c r="K334" s="271"/>
      <c r="L334" s="470"/>
      <c r="M334" s="470"/>
    </row>
    <row r="335" spans="1:14" s="218" customFormat="1" ht="15" customHeight="1">
      <c r="C335" s="296"/>
      <c r="D335" s="210"/>
      <c r="E335" s="298"/>
      <c r="F335" s="470" t="s">
        <v>476</v>
      </c>
      <c r="G335" s="470"/>
      <c r="H335" s="470"/>
      <c r="I335" s="470"/>
      <c r="J335" s="470"/>
      <c r="K335" s="271"/>
      <c r="L335" s="470"/>
      <c r="M335" s="470"/>
    </row>
    <row r="336" spans="1:14" s="218" customFormat="1" ht="15" customHeight="1">
      <c r="C336" s="296"/>
      <c r="D336" s="210"/>
      <c r="E336" s="298"/>
      <c r="F336" s="470"/>
      <c r="G336" s="470"/>
      <c r="H336" s="470"/>
      <c r="I336" s="470"/>
      <c r="J336" s="470"/>
      <c r="K336" s="271"/>
      <c r="L336" s="470"/>
      <c r="M336" s="470"/>
    </row>
    <row r="337" spans="1:14" ht="15" customHeight="1">
      <c r="A337" s="218"/>
      <c r="B337" s="218"/>
      <c r="C337" s="296"/>
      <c r="D337" s="285"/>
      <c r="E337" s="272" t="s">
        <v>501</v>
      </c>
      <c r="F337" s="470"/>
      <c r="G337" s="470"/>
      <c r="H337" s="470"/>
      <c r="I337" s="470"/>
      <c r="J337" s="470"/>
      <c r="K337" s="271"/>
      <c r="L337" s="470"/>
      <c r="M337" s="470"/>
      <c r="N337" s="218"/>
    </row>
    <row r="338" spans="1:14" s="218" customFormat="1" ht="15" customHeight="1">
      <c r="C338" s="296"/>
      <c r="D338" s="210"/>
      <c r="E338" s="297"/>
      <c r="F338" s="470" t="s">
        <v>244</v>
      </c>
      <c r="G338" s="470"/>
      <c r="H338" s="470"/>
      <c r="I338" s="470"/>
      <c r="J338" s="470"/>
      <c r="K338" s="271"/>
      <c r="L338" s="470"/>
      <c r="M338" s="470"/>
    </row>
    <row r="339" spans="1:14" s="218" customFormat="1" ht="15" customHeight="1">
      <c r="C339" s="296"/>
      <c r="D339" s="210"/>
      <c r="E339" s="297"/>
      <c r="F339" s="470" t="s">
        <v>500</v>
      </c>
      <c r="G339" s="470"/>
      <c r="H339" s="470"/>
      <c r="I339" s="470"/>
      <c r="J339" s="470"/>
      <c r="K339" s="271"/>
      <c r="L339" s="470"/>
      <c r="M339" s="470"/>
    </row>
    <row r="340" spans="1:14" s="218" customFormat="1" ht="15" customHeight="1">
      <c r="C340" s="296"/>
      <c r="D340" s="285"/>
      <c r="E340" s="298"/>
      <c r="F340" s="470" t="s">
        <v>477</v>
      </c>
      <c r="G340" s="470"/>
      <c r="H340" s="470"/>
      <c r="I340" s="470"/>
      <c r="J340" s="470"/>
      <c r="K340" s="271"/>
      <c r="L340" s="470"/>
      <c r="M340" s="470"/>
    </row>
    <row r="341" spans="1:14" s="218" customFormat="1" ht="15" customHeight="1">
      <c r="C341" s="296"/>
      <c r="D341" s="285"/>
      <c r="E341" s="298"/>
      <c r="F341" s="470"/>
      <c r="G341" s="470"/>
      <c r="H341" s="470"/>
      <c r="I341" s="470"/>
      <c r="J341" s="470"/>
      <c r="K341" s="271"/>
      <c r="L341" s="470"/>
      <c r="M341" s="470"/>
    </row>
    <row r="342" spans="1:14" ht="15" customHeight="1">
      <c r="A342" s="218"/>
      <c r="B342" s="218"/>
      <c r="C342" s="296"/>
      <c r="D342" s="285"/>
      <c r="E342" s="272" t="s">
        <v>502</v>
      </c>
      <c r="F342" s="470"/>
      <c r="G342" s="470"/>
      <c r="H342" s="470"/>
      <c r="I342" s="470"/>
      <c r="J342" s="470"/>
      <c r="K342" s="271"/>
      <c r="L342" s="470"/>
      <c r="M342" s="470"/>
      <c r="N342" s="218"/>
    </row>
    <row r="343" spans="1:14" ht="15" customHeight="1">
      <c r="A343" s="218"/>
      <c r="B343" s="218"/>
      <c r="C343" s="296"/>
      <c r="D343" s="285"/>
      <c r="E343" s="297"/>
      <c r="F343" s="470" t="s">
        <v>1</v>
      </c>
      <c r="G343" s="470"/>
      <c r="H343" s="470"/>
      <c r="I343" s="470"/>
      <c r="J343" s="470"/>
      <c r="K343" s="271"/>
      <c r="L343" s="470"/>
      <c r="M343" s="470"/>
      <c r="N343" s="218"/>
    </row>
    <row r="344" spans="1:14" ht="15" customHeight="1">
      <c r="A344" s="218"/>
      <c r="B344" s="218"/>
      <c r="C344" s="296"/>
      <c r="D344" s="285"/>
      <c r="E344" s="298"/>
      <c r="F344" s="470" t="s">
        <v>478</v>
      </c>
      <c r="G344" s="470"/>
      <c r="H344" s="470"/>
      <c r="I344" s="470"/>
      <c r="J344" s="470"/>
      <c r="K344" s="271"/>
      <c r="L344" s="470"/>
      <c r="M344" s="470"/>
      <c r="N344" s="218"/>
    </row>
    <row r="345" spans="1:14" ht="15" customHeight="1">
      <c r="A345" s="218"/>
      <c r="B345" s="218"/>
      <c r="C345" s="296"/>
      <c r="D345" s="285"/>
      <c r="E345" s="298"/>
      <c r="F345" s="470"/>
      <c r="G345" s="470"/>
      <c r="H345" s="470"/>
      <c r="I345" s="470"/>
      <c r="J345" s="470"/>
      <c r="K345" s="271"/>
      <c r="L345" s="470"/>
      <c r="M345" s="470"/>
      <c r="N345" s="218"/>
    </row>
    <row r="346" spans="1:14" ht="15" customHeight="1">
      <c r="A346" s="218"/>
      <c r="B346" s="218"/>
      <c r="C346" s="296"/>
      <c r="D346" s="285"/>
      <c r="E346" s="272" t="s">
        <v>243</v>
      </c>
      <c r="F346" s="470"/>
      <c r="G346" s="470"/>
      <c r="H346" s="470"/>
      <c r="I346" s="470"/>
      <c r="J346" s="470"/>
      <c r="K346" s="271"/>
      <c r="L346" s="470"/>
      <c r="M346" s="470"/>
      <c r="N346" s="218"/>
    </row>
    <row r="347" spans="1:14" ht="15" customHeight="1">
      <c r="A347" s="218"/>
      <c r="B347" s="218"/>
      <c r="C347" s="296"/>
      <c r="D347" s="285"/>
      <c r="E347" s="218"/>
      <c r="F347" s="470" t="s">
        <v>245</v>
      </c>
      <c r="G347" s="470"/>
      <c r="H347" s="470"/>
      <c r="I347" s="470"/>
      <c r="J347" s="470"/>
      <c r="K347" s="271"/>
      <c r="L347" s="470"/>
      <c r="M347" s="470"/>
      <c r="N347" s="218"/>
    </row>
    <row r="348" spans="1:14" ht="15" customHeight="1">
      <c r="A348" s="218"/>
      <c r="B348" s="218"/>
      <c r="C348" s="296"/>
      <c r="D348" s="285"/>
      <c r="E348" s="218"/>
      <c r="F348" s="470" t="s">
        <v>253</v>
      </c>
      <c r="G348" s="470"/>
      <c r="H348" s="470"/>
      <c r="I348" s="470"/>
      <c r="J348" s="470"/>
      <c r="K348" s="271"/>
      <c r="L348" s="470"/>
      <c r="M348" s="470"/>
      <c r="N348" s="218"/>
    </row>
    <row r="349" spans="1:14" ht="15" customHeight="1">
      <c r="A349" s="218"/>
      <c r="B349" s="218"/>
      <c r="C349" s="296"/>
      <c r="D349" s="285"/>
      <c r="E349" s="218"/>
      <c r="F349" s="470" t="s">
        <v>479</v>
      </c>
      <c r="G349" s="470"/>
      <c r="H349" s="470"/>
      <c r="I349" s="470"/>
      <c r="J349" s="470"/>
      <c r="K349" s="271"/>
      <c r="L349" s="470"/>
      <c r="M349" s="470"/>
      <c r="N349" s="218"/>
    </row>
    <row r="350" spans="1:14" ht="15" customHeight="1">
      <c r="C350" s="299"/>
      <c r="D350" s="300"/>
      <c r="E350" s="300"/>
      <c r="F350" s="300"/>
      <c r="G350" s="300"/>
      <c r="H350" s="300"/>
      <c r="I350" s="300"/>
      <c r="J350" s="300"/>
      <c r="K350" s="301"/>
      <c r="L350" s="302"/>
    </row>
    <row r="351" spans="1:14" ht="15" customHeight="1">
      <c r="C351" s="210"/>
      <c r="D351" s="303"/>
      <c r="E351" s="303"/>
      <c r="F351" s="303"/>
      <c r="G351" s="303"/>
      <c r="H351" s="303"/>
      <c r="I351" s="303"/>
      <c r="J351" s="303"/>
      <c r="K351" s="303"/>
      <c r="L351" s="302"/>
    </row>
    <row r="352" spans="1:14" ht="15" customHeight="1">
      <c r="C352" s="261" t="s">
        <v>768</v>
      </c>
      <c r="D352" s="303"/>
      <c r="E352" s="303"/>
      <c r="F352" s="303"/>
      <c r="G352" s="303"/>
      <c r="H352" s="303"/>
      <c r="I352" s="303"/>
      <c r="J352" s="303"/>
      <c r="K352" s="303"/>
      <c r="L352" s="302"/>
    </row>
    <row r="353" spans="2:12" ht="15" customHeight="1">
      <c r="C353" s="210"/>
      <c r="D353" s="303" t="s">
        <v>255</v>
      </c>
      <c r="E353" s="303"/>
      <c r="F353" s="303"/>
      <c r="G353" s="303"/>
      <c r="H353" s="303"/>
      <c r="I353" s="303"/>
      <c r="J353" s="303"/>
      <c r="K353" s="303"/>
      <c r="L353" s="302"/>
    </row>
    <row r="354" spans="2:12" s="218" customFormat="1" ht="15" customHeight="1">
      <c r="C354" s="470" t="s">
        <v>797</v>
      </c>
      <c r="E354" s="470"/>
      <c r="F354" s="470"/>
      <c r="G354" s="470"/>
      <c r="H354" s="470"/>
      <c r="I354" s="470"/>
      <c r="J354" s="470"/>
      <c r="K354" s="470"/>
      <c r="L354" s="470"/>
    </row>
    <row r="355" spans="2:12" s="218" customFormat="1" ht="15" customHeight="1">
      <c r="C355" s="470" t="s">
        <v>480</v>
      </c>
      <c r="E355" s="470"/>
      <c r="F355" s="470"/>
      <c r="G355" s="470"/>
      <c r="H355" s="470"/>
      <c r="I355" s="470"/>
      <c r="J355" s="470"/>
      <c r="K355" s="470"/>
      <c r="L355" s="470"/>
    </row>
    <row r="356" spans="2:12" ht="15" customHeight="1">
      <c r="D356" s="304" t="s">
        <v>254</v>
      </c>
      <c r="E356" s="218"/>
      <c r="F356" s="304"/>
      <c r="G356" s="303"/>
      <c r="H356" s="303"/>
      <c r="I356" s="303"/>
      <c r="J356" s="303"/>
      <c r="K356" s="303"/>
      <c r="L356" s="302"/>
    </row>
    <row r="357" spans="2:12" ht="15" customHeight="1">
      <c r="C357" s="210"/>
      <c r="D357" s="304" t="s">
        <v>481</v>
      </c>
      <c r="E357" s="303"/>
      <c r="F357" s="303"/>
      <c r="G357" s="303"/>
      <c r="H357" s="303"/>
      <c r="I357" s="303"/>
      <c r="J357" s="303"/>
      <c r="K357" s="303"/>
      <c r="L357" s="302"/>
    </row>
    <row r="358" spans="2:12" ht="15" customHeight="1">
      <c r="C358" s="210"/>
      <c r="D358" s="314" t="s">
        <v>247</v>
      </c>
      <c r="E358" s="314"/>
      <c r="F358" s="303"/>
      <c r="G358" s="303"/>
      <c r="H358" s="303"/>
      <c r="I358" s="303"/>
      <c r="J358" s="303"/>
      <c r="K358" s="303"/>
      <c r="L358" s="302"/>
    </row>
    <row r="359" spans="2:12" ht="15" customHeight="1">
      <c r="C359" s="210"/>
      <c r="D359" s="314" t="s">
        <v>482</v>
      </c>
      <c r="E359" s="314"/>
      <c r="F359" s="303"/>
      <c r="G359" s="303"/>
      <c r="H359" s="303"/>
      <c r="I359" s="303"/>
      <c r="J359" s="303"/>
      <c r="K359" s="303"/>
      <c r="L359" s="302"/>
    </row>
    <row r="360" spans="2:12" ht="15" customHeight="1">
      <c r="B360" s="470"/>
      <c r="C360" s="470"/>
      <c r="D360" s="470"/>
      <c r="E360" s="470"/>
      <c r="F360" s="811" t="s">
        <v>438</v>
      </c>
      <c r="G360" s="811"/>
      <c r="H360" s="811"/>
      <c r="I360" s="811"/>
      <c r="J360" s="811"/>
      <c r="K360" s="470"/>
      <c r="L360" s="470"/>
    </row>
    <row r="361" spans="2:12" ht="15" customHeight="1">
      <c r="B361" s="470"/>
      <c r="C361" s="470"/>
      <c r="D361" s="470"/>
      <c r="E361" s="470"/>
      <c r="F361" s="471"/>
      <c r="G361" s="471"/>
      <c r="H361" s="471"/>
      <c r="I361" s="471"/>
      <c r="J361" s="471"/>
      <c r="K361" s="470"/>
      <c r="L361" s="470"/>
    </row>
    <row r="362" spans="2:12" ht="15" customHeight="1">
      <c r="D362" s="218" t="s">
        <v>788</v>
      </c>
      <c r="E362" s="218"/>
      <c r="F362" s="218"/>
    </row>
    <row r="363" spans="2:12" ht="15" customHeight="1">
      <c r="D363" s="218" t="s">
        <v>789</v>
      </c>
      <c r="E363" s="218"/>
      <c r="F363" s="218"/>
    </row>
    <row r="364" spans="2:12" ht="15" customHeight="1">
      <c r="D364" s="218" t="s">
        <v>791</v>
      </c>
      <c r="E364" s="218"/>
      <c r="F364" s="218"/>
    </row>
    <row r="365" spans="2:12" ht="15" customHeight="1">
      <c r="D365" s="218" t="s">
        <v>790</v>
      </c>
      <c r="E365" s="218"/>
      <c r="F365" s="218"/>
    </row>
    <row r="366" spans="2:12" ht="15" customHeight="1"/>
    <row r="367" spans="2:12" ht="15" customHeight="1"/>
    <row r="368" spans="2:12" ht="15" customHeight="1"/>
    <row r="369" ht="15" customHeight="1"/>
    <row r="370" ht="15" customHeight="1"/>
    <row r="371" ht="15" customHeight="1"/>
    <row r="372" ht="15" customHeight="1"/>
    <row r="373" ht="15" customHeight="1"/>
    <row r="374" ht="15" customHeight="1"/>
  </sheetData>
  <sheetProtection sheet="1" objects="1" scenarios="1" selectLockedCells="1"/>
  <mergeCells count="9">
    <mergeCell ref="B1:L2"/>
    <mergeCell ref="F360:J360"/>
    <mergeCell ref="G134:H134"/>
    <mergeCell ref="I134:J134"/>
    <mergeCell ref="F110:J110"/>
    <mergeCell ref="D291:K291"/>
    <mergeCell ref="D292:J292"/>
    <mergeCell ref="G133:H133"/>
    <mergeCell ref="I133:J133"/>
  </mergeCells>
  <phoneticPr fontId="2"/>
  <printOptions horizontalCentered="1"/>
  <pageMargins left="0.59055118110236227" right="0.59055118110236227" top="0.78740157480314965" bottom="0.78740157480314965" header="0.19685039370078741" footer="0.19685039370078741"/>
  <pageSetup paperSize="9" scale="83" fitToHeight="0" orientation="portrait" horizontalDpi="300" verticalDpi="300" r:id="rId1"/>
  <headerFooter scaleWithDoc="0">
    <oddFooter>&amp;C&amp;P/&amp;N</oddFooter>
  </headerFooter>
  <rowBreaks count="7" manualBreakCount="7">
    <brk id="63" max="16383" man="1"/>
    <brk id="106" max="16383" man="1"/>
    <brk id="150" max="16383" man="1"/>
    <brk id="198" max="12" man="1"/>
    <brk id="229" max="16383" man="1"/>
    <brk id="270" max="16383" man="1"/>
    <brk id="326" max="16383"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008000"/>
    <pageSetUpPr fitToPage="1"/>
  </sheetPr>
  <dimension ref="A1:EU297"/>
  <sheetViews>
    <sheetView showGridLines="0" tabSelected="1" zoomScale="85" zoomScaleNormal="85" zoomScaleSheetLayoutView="85" workbookViewId="0">
      <selection activeCell="BO34" sqref="BO34:BR35"/>
    </sheetView>
  </sheetViews>
  <sheetFormatPr defaultColWidth="0" defaultRowHeight="13" zeroHeight="1"/>
  <cols>
    <col min="1" max="14" width="0.90625" style="329" customWidth="1"/>
    <col min="15" max="105" width="2.453125" style="329" customWidth="1"/>
    <col min="106" max="106" width="2.36328125" style="329" customWidth="1"/>
    <col min="107" max="151" width="1.453125" style="329" hidden="1" customWidth="1"/>
    <col min="152" max="16384" width="9" style="329" hidden="1"/>
  </cols>
  <sheetData>
    <row r="1" spans="1:135" ht="8.25" customHeight="1"/>
    <row r="2" spans="1:135" ht="17.25" customHeight="1">
      <c r="A2" s="330"/>
      <c r="B2" s="330"/>
      <c r="C2" s="330"/>
      <c r="D2" s="330"/>
      <c r="E2" s="330"/>
      <c r="F2" s="330"/>
      <c r="G2" s="1053" t="str">
        <f>DBCS(TEXT(DATE(LEFT('設定シート（非表示）'!C6,4),0,1),"ggge年度"))&amp;"　確定保険料・一般拠出金算定基礎賃金集計表"</f>
        <v>令和５年度　確定保険料・一般拠出金算定基礎賃金集計表</v>
      </c>
      <c r="H2" s="1053"/>
      <c r="I2" s="1053"/>
      <c r="J2" s="1053"/>
      <c r="K2" s="1053"/>
      <c r="L2" s="1053"/>
      <c r="M2" s="1053"/>
      <c r="N2" s="1053"/>
      <c r="O2" s="1053"/>
      <c r="P2" s="1053"/>
      <c r="Q2" s="1053"/>
      <c r="R2" s="1053"/>
      <c r="S2" s="1053"/>
      <c r="T2" s="1053"/>
      <c r="U2" s="1053"/>
      <c r="V2" s="1053"/>
      <c r="W2" s="1053"/>
      <c r="X2" s="1053"/>
      <c r="Y2" s="1053"/>
      <c r="Z2" s="1053"/>
      <c r="AA2" s="1053"/>
      <c r="AB2" s="1053"/>
      <c r="AC2" s="1053"/>
      <c r="AD2" s="1053"/>
      <c r="AE2" s="1053"/>
      <c r="AF2" s="1053"/>
      <c r="AG2" s="1053"/>
      <c r="AH2" s="1053"/>
      <c r="AI2" s="1053"/>
      <c r="AJ2" s="1053"/>
      <c r="AK2" s="1053"/>
      <c r="AL2" s="1053"/>
      <c r="AM2" s="1053"/>
      <c r="AN2" s="1053"/>
      <c r="AO2" s="1053"/>
      <c r="AP2" s="1053"/>
      <c r="AQ2" s="1053"/>
      <c r="AR2" s="1053"/>
      <c r="AS2" s="1053"/>
      <c r="AT2" s="1053"/>
      <c r="AU2" s="1053"/>
      <c r="AV2" s="1053"/>
      <c r="AW2" s="1053"/>
      <c r="AX2" s="1053"/>
      <c r="AY2" s="1053"/>
      <c r="AZ2" s="1053"/>
      <c r="BA2" s="1053"/>
      <c r="BB2" s="350"/>
      <c r="BC2" s="330"/>
      <c r="BD2" s="330"/>
      <c r="BE2" s="330"/>
      <c r="BF2" s="330"/>
      <c r="BG2" s="330"/>
      <c r="BH2" s="330"/>
      <c r="BI2" s="330"/>
      <c r="BJ2" s="1120" t="s">
        <v>296</v>
      </c>
      <c r="BK2" s="1120"/>
      <c r="BL2" s="1120"/>
      <c r="BM2" s="1120"/>
      <c r="BN2" s="1120"/>
      <c r="BO2" s="1120"/>
      <c r="BP2" s="1120"/>
      <c r="BQ2" s="1120"/>
      <c r="BR2" s="1120"/>
      <c r="BS2" s="1120"/>
      <c r="BT2" s="1120"/>
      <c r="BU2" s="1120"/>
      <c r="BV2" s="1120"/>
      <c r="BW2" s="1120"/>
      <c r="BX2" s="1120"/>
      <c r="BY2" s="1120"/>
      <c r="BZ2" s="1120"/>
      <c r="CA2" s="1120"/>
      <c r="CB2" s="1120"/>
      <c r="CC2" s="1120"/>
      <c r="CD2" s="1120"/>
      <c r="CE2" s="1120"/>
      <c r="CF2" s="1120"/>
      <c r="CG2" s="1120"/>
      <c r="CH2" s="1120"/>
      <c r="CI2" s="1120"/>
      <c r="CJ2" s="1120"/>
      <c r="CK2" s="1120"/>
      <c r="CL2" s="1120"/>
      <c r="CM2" s="1120"/>
      <c r="CN2" s="1120"/>
      <c r="CO2" s="1120"/>
      <c r="CP2" s="1120"/>
      <c r="CQ2" s="1120"/>
      <c r="CR2" s="1120"/>
      <c r="CS2" s="1120"/>
      <c r="CT2" s="1120"/>
      <c r="CU2" s="1120"/>
      <c r="CV2" s="1120"/>
      <c r="CW2" s="1120"/>
      <c r="CX2" s="1120"/>
      <c r="CY2" s="1120"/>
      <c r="CZ2" s="1120"/>
      <c r="DA2" s="1120"/>
      <c r="DB2" s="330"/>
      <c r="DC2" s="330"/>
      <c r="DD2" s="330"/>
      <c r="DE2" s="330"/>
      <c r="DF2" s="330"/>
      <c r="DG2" s="330"/>
      <c r="DH2" s="330"/>
      <c r="DI2" s="330"/>
      <c r="DJ2" s="330"/>
      <c r="DK2" s="330"/>
      <c r="DL2" s="330"/>
      <c r="DM2" s="330"/>
      <c r="DN2" s="330"/>
      <c r="DO2" s="330"/>
      <c r="DP2" s="330"/>
      <c r="DQ2" s="330"/>
      <c r="DR2" s="330"/>
      <c r="DS2" s="330"/>
      <c r="DT2" s="330"/>
      <c r="DU2" s="330"/>
      <c r="DV2" s="330"/>
      <c r="DW2" s="330"/>
      <c r="DX2" s="330"/>
      <c r="DY2" s="330"/>
      <c r="DZ2" s="330"/>
      <c r="EA2" s="330"/>
      <c r="EB2" s="330"/>
      <c r="EC2" s="330"/>
    </row>
    <row r="3" spans="1:135">
      <c r="A3" s="330"/>
      <c r="B3" s="330"/>
      <c r="C3" s="330"/>
      <c r="D3" s="330"/>
      <c r="E3" s="330"/>
      <c r="F3" s="330"/>
      <c r="G3" s="1057" t="str">
        <f>"（算定期間　"&amp;TEXT(DATE(LEFT('設定シート（非表示）'!C6,4)-1,1,1),"ggge年")&amp;"4月～"&amp;TEXT(DATE(LEFT('設定シート（非表示）'!C6,4),1,1),"ggge年")&amp;"3月）"</f>
        <v>（算定期間　令和5年4月～令和6年3月）</v>
      </c>
      <c r="H3" s="1057"/>
      <c r="I3" s="1057"/>
      <c r="J3" s="1057"/>
      <c r="K3" s="1057"/>
      <c r="L3" s="1057"/>
      <c r="M3" s="1057"/>
      <c r="N3" s="1057"/>
      <c r="O3" s="1057"/>
      <c r="P3" s="1057"/>
      <c r="Q3" s="1057"/>
      <c r="R3" s="1057"/>
      <c r="S3" s="1057"/>
      <c r="T3" s="1057"/>
      <c r="U3" s="1057"/>
      <c r="V3" s="1057"/>
      <c r="W3" s="1057"/>
      <c r="X3" s="1057"/>
      <c r="Y3" s="1057"/>
      <c r="Z3" s="1057"/>
      <c r="AA3" s="1057"/>
      <c r="AB3" s="1057"/>
      <c r="AC3" s="1057"/>
      <c r="AD3" s="1057"/>
      <c r="AE3" s="1057"/>
      <c r="AF3" s="1057"/>
      <c r="AG3" s="1057"/>
      <c r="AH3" s="1057"/>
      <c r="AI3" s="330"/>
      <c r="AJ3" s="330"/>
      <c r="AK3" s="330"/>
      <c r="AL3" s="330"/>
      <c r="AM3" s="330"/>
      <c r="AN3" s="330"/>
      <c r="AO3" s="330"/>
      <c r="AP3" s="330"/>
      <c r="AQ3" s="330"/>
      <c r="AR3" s="330"/>
      <c r="AS3" s="330"/>
      <c r="AT3" s="330"/>
      <c r="AU3" s="330"/>
      <c r="AV3" s="330"/>
      <c r="AW3" s="330"/>
      <c r="AX3" s="330"/>
      <c r="AY3" s="330"/>
      <c r="AZ3" s="330"/>
      <c r="BA3" s="330"/>
      <c r="BB3" s="330"/>
      <c r="BC3" s="330"/>
      <c r="BD3" s="330"/>
      <c r="BE3" s="330"/>
      <c r="BF3" s="330"/>
      <c r="BG3" s="330"/>
      <c r="BH3" s="330"/>
      <c r="BI3" s="330"/>
      <c r="BJ3" s="1120"/>
      <c r="BK3" s="1120"/>
      <c r="BL3" s="1120"/>
      <c r="BM3" s="1120"/>
      <c r="BN3" s="1120"/>
      <c r="BO3" s="1120"/>
      <c r="BP3" s="1120"/>
      <c r="BQ3" s="1120"/>
      <c r="BR3" s="1120"/>
      <c r="BS3" s="1120"/>
      <c r="BT3" s="1120"/>
      <c r="BU3" s="1120"/>
      <c r="BV3" s="1120"/>
      <c r="BW3" s="1120"/>
      <c r="BX3" s="1120"/>
      <c r="BY3" s="1120"/>
      <c r="BZ3" s="1120"/>
      <c r="CA3" s="1120"/>
      <c r="CB3" s="1120"/>
      <c r="CC3" s="1120"/>
      <c r="CD3" s="1120"/>
      <c r="CE3" s="1120"/>
      <c r="CF3" s="1120"/>
      <c r="CG3" s="1120"/>
      <c r="CH3" s="1120"/>
      <c r="CI3" s="1120"/>
      <c r="CJ3" s="1120"/>
      <c r="CK3" s="1120"/>
      <c r="CL3" s="1120"/>
      <c r="CM3" s="1120"/>
      <c r="CN3" s="1120"/>
      <c r="CO3" s="1120"/>
      <c r="CP3" s="1120"/>
      <c r="CQ3" s="1120"/>
      <c r="CR3" s="1120"/>
      <c r="CS3" s="1120"/>
      <c r="CT3" s="1120"/>
      <c r="CU3" s="1120"/>
      <c r="CV3" s="1120"/>
      <c r="CW3" s="1120"/>
      <c r="CX3" s="1120"/>
      <c r="CY3" s="1120"/>
      <c r="CZ3" s="1120"/>
      <c r="DA3" s="1120"/>
      <c r="DB3" s="330"/>
      <c r="DC3" s="330"/>
      <c r="DD3" s="330"/>
      <c r="DE3" s="330"/>
      <c r="DF3" s="330"/>
      <c r="DG3" s="330"/>
      <c r="DH3" s="330"/>
      <c r="DI3" s="330"/>
      <c r="DJ3" s="330"/>
      <c r="DK3" s="330"/>
      <c r="DL3" s="330"/>
      <c r="DM3" s="330"/>
      <c r="DN3" s="330"/>
      <c r="DO3" s="330"/>
      <c r="DP3" s="330"/>
      <c r="DQ3" s="330"/>
      <c r="DR3" s="330"/>
      <c r="DS3" s="330"/>
      <c r="DT3" s="330"/>
      <c r="DU3" s="330"/>
      <c r="DV3" s="330"/>
      <c r="DW3" s="330"/>
      <c r="DX3" s="330"/>
      <c r="DY3" s="330"/>
      <c r="DZ3" s="330"/>
      <c r="EA3" s="330"/>
      <c r="EB3" s="330"/>
      <c r="EC3" s="330"/>
    </row>
    <row r="4" spans="1:135" ht="6.75" customHeight="1">
      <c r="A4" s="330"/>
      <c r="B4" s="330"/>
      <c r="C4" s="330"/>
      <c r="D4" s="330"/>
      <c r="E4" s="330"/>
      <c r="F4" s="330"/>
      <c r="G4" s="330"/>
      <c r="H4" s="330"/>
      <c r="I4" s="330"/>
      <c r="J4" s="330"/>
      <c r="K4" s="330"/>
      <c r="L4" s="330"/>
      <c r="M4" s="330"/>
      <c r="N4" s="330"/>
      <c r="O4" s="330"/>
      <c r="P4" s="330"/>
      <c r="Q4" s="330"/>
      <c r="R4" s="330"/>
      <c r="S4" s="330"/>
      <c r="T4" s="330"/>
      <c r="U4" s="330"/>
      <c r="V4" s="330"/>
      <c r="W4" s="330"/>
      <c r="X4" s="330"/>
      <c r="Y4" s="330"/>
      <c r="Z4" s="330"/>
      <c r="AA4" s="330"/>
      <c r="AB4" s="330"/>
      <c r="AC4" s="330"/>
      <c r="AD4" s="330"/>
      <c r="AE4" s="330"/>
      <c r="AF4" s="330"/>
      <c r="AG4" s="330"/>
      <c r="AH4" s="330"/>
      <c r="AI4" s="330"/>
      <c r="AJ4" s="330"/>
      <c r="AK4" s="330"/>
      <c r="AL4" s="330"/>
      <c r="AM4" s="330"/>
      <c r="AN4" s="330"/>
      <c r="AO4" s="330"/>
      <c r="AP4" s="330"/>
      <c r="AQ4" s="330"/>
      <c r="AR4" s="330"/>
      <c r="AS4" s="330"/>
      <c r="AT4" s="330"/>
      <c r="AU4" s="330"/>
      <c r="AV4" s="330"/>
      <c r="AW4" s="330"/>
      <c r="AX4" s="330"/>
      <c r="AY4" s="330"/>
      <c r="AZ4" s="330"/>
      <c r="BA4" s="330"/>
      <c r="BB4" s="330"/>
      <c r="BC4" s="330"/>
      <c r="BD4" s="330"/>
      <c r="BE4" s="330"/>
      <c r="BF4" s="330"/>
      <c r="BG4" s="330"/>
      <c r="BH4" s="330"/>
      <c r="BI4" s="330"/>
      <c r="BJ4" s="330"/>
      <c r="BK4" s="330"/>
      <c r="BL4" s="330"/>
      <c r="BM4" s="330"/>
      <c r="BN4" s="330"/>
      <c r="BO4" s="330"/>
      <c r="BP4" s="349"/>
      <c r="BQ4" s="349"/>
      <c r="BR4" s="349"/>
      <c r="BS4" s="349"/>
      <c r="BT4" s="349"/>
      <c r="BU4" s="349"/>
      <c r="BV4" s="349"/>
      <c r="BW4" s="349"/>
      <c r="BX4" s="349"/>
      <c r="BY4" s="349"/>
      <c r="BZ4" s="349"/>
      <c r="CA4" s="349"/>
      <c r="CB4" s="349"/>
      <c r="CC4" s="349"/>
      <c r="CD4" s="349"/>
      <c r="CE4" s="349"/>
      <c r="CF4" s="349"/>
      <c r="CG4" s="349"/>
      <c r="CH4" s="349"/>
      <c r="CI4" s="349"/>
      <c r="CJ4" s="349"/>
      <c r="CK4" s="349"/>
      <c r="CL4" s="349"/>
      <c r="CM4" s="349"/>
      <c r="CN4" s="349"/>
      <c r="CO4" s="349"/>
      <c r="CP4" s="349"/>
      <c r="CQ4" s="349"/>
      <c r="CR4" s="349"/>
      <c r="CS4" s="349"/>
      <c r="CT4" s="349"/>
      <c r="CU4" s="349"/>
      <c r="CV4" s="349"/>
      <c r="CW4" s="349"/>
      <c r="CX4" s="349"/>
      <c r="CY4" s="349"/>
      <c r="CZ4" s="349"/>
      <c r="DA4" s="349"/>
      <c r="DB4" s="330"/>
      <c r="DC4" s="330"/>
      <c r="DD4" s="330"/>
      <c r="DE4" s="330"/>
      <c r="DF4" s="330"/>
      <c r="DG4" s="330"/>
      <c r="DH4" s="330"/>
      <c r="DI4" s="330"/>
      <c r="DJ4" s="330"/>
      <c r="DK4" s="330"/>
      <c r="DL4" s="330"/>
      <c r="DM4" s="330"/>
      <c r="DN4" s="330"/>
      <c r="DO4" s="330"/>
      <c r="DP4" s="330"/>
      <c r="DQ4" s="330"/>
      <c r="DR4" s="330"/>
      <c r="DS4" s="330"/>
      <c r="DT4" s="330"/>
      <c r="DU4" s="330"/>
      <c r="DV4" s="330"/>
      <c r="DW4" s="330"/>
      <c r="DX4" s="330"/>
      <c r="DY4" s="330"/>
      <c r="DZ4" s="330"/>
      <c r="EA4" s="330"/>
      <c r="EB4" s="330"/>
      <c r="EC4" s="330"/>
    </row>
    <row r="5" spans="1:135" ht="6.75" customHeight="1">
      <c r="A5" s="330"/>
      <c r="B5" s="330"/>
      <c r="C5" s="330"/>
      <c r="D5" s="330"/>
      <c r="E5" s="330"/>
      <c r="F5" s="330"/>
      <c r="G5" s="330"/>
      <c r="H5" s="330"/>
      <c r="I5" s="330"/>
      <c r="J5" s="330"/>
      <c r="K5" s="330"/>
      <c r="L5" s="330"/>
      <c r="M5" s="330"/>
      <c r="N5" s="330"/>
      <c r="O5" s="330"/>
      <c r="P5" s="330"/>
      <c r="Q5" s="330"/>
      <c r="R5" s="330"/>
      <c r="S5" s="330"/>
      <c r="T5" s="330"/>
      <c r="U5" s="330"/>
      <c r="V5" s="330"/>
      <c r="W5" s="330"/>
      <c r="X5" s="330"/>
      <c r="Y5" s="330"/>
      <c r="Z5" s="330"/>
      <c r="AA5" s="330"/>
      <c r="AB5" s="330"/>
      <c r="AC5" s="330"/>
      <c r="AD5" s="330"/>
      <c r="AE5" s="330"/>
      <c r="AF5" s="330"/>
      <c r="AG5" s="330"/>
      <c r="AH5" s="330"/>
      <c r="AI5" s="330"/>
      <c r="AJ5" s="330"/>
      <c r="AK5" s="330"/>
      <c r="AL5" s="330"/>
      <c r="AM5" s="330"/>
      <c r="AN5" s="330"/>
      <c r="AO5" s="330"/>
      <c r="AP5" s="330"/>
      <c r="AQ5" s="330"/>
      <c r="AR5" s="330"/>
      <c r="AS5" s="330"/>
      <c r="AT5" s="330"/>
      <c r="AU5" s="330"/>
      <c r="AV5" s="330"/>
      <c r="AW5" s="330"/>
      <c r="AX5" s="330"/>
      <c r="AY5" s="330"/>
      <c r="AZ5" s="330"/>
      <c r="BA5" s="330"/>
      <c r="BB5" s="330"/>
      <c r="BC5" s="330"/>
      <c r="BD5" s="330"/>
      <c r="BE5" s="330"/>
      <c r="BF5" s="330"/>
      <c r="BG5" s="330"/>
      <c r="BH5" s="330"/>
      <c r="BI5" s="330"/>
      <c r="BJ5" s="330"/>
      <c r="BK5" s="330"/>
      <c r="BL5" s="330"/>
      <c r="BM5" s="330"/>
      <c r="BN5" s="330"/>
      <c r="BO5" s="330"/>
      <c r="BP5" s="330"/>
      <c r="BQ5" s="330"/>
      <c r="BR5" s="330"/>
      <c r="BS5" s="330"/>
      <c r="BT5" s="330"/>
      <c r="BU5" s="330"/>
      <c r="BV5" s="330"/>
      <c r="BW5" s="330"/>
      <c r="BX5" s="330"/>
      <c r="BY5" s="330"/>
      <c r="BZ5" s="330"/>
      <c r="CA5" s="330"/>
      <c r="CB5" s="330"/>
      <c r="CC5" s="330"/>
      <c r="CD5" s="330"/>
      <c r="CE5" s="330"/>
      <c r="CF5" s="330"/>
      <c r="CG5" s="330"/>
      <c r="CH5" s="330"/>
      <c r="CI5" s="330"/>
      <c r="CJ5" s="330"/>
      <c r="CK5" s="330"/>
      <c r="CL5" s="330"/>
      <c r="CM5" s="330"/>
      <c r="CN5" s="330"/>
      <c r="CO5" s="330"/>
      <c r="CP5" s="330"/>
      <c r="CQ5" s="330"/>
      <c r="CR5" s="330"/>
      <c r="CS5" s="330"/>
      <c r="CT5" s="330"/>
      <c r="CU5" s="330"/>
      <c r="CV5" s="330"/>
      <c r="CW5" s="330"/>
      <c r="CX5" s="330"/>
      <c r="CY5" s="330"/>
      <c r="CZ5" s="330"/>
      <c r="DA5" s="330"/>
      <c r="DB5" s="330"/>
      <c r="DC5" s="330"/>
      <c r="DD5" s="330"/>
      <c r="DE5" s="330"/>
      <c r="DF5" s="330"/>
      <c r="DG5" s="330"/>
      <c r="DH5" s="330"/>
      <c r="DI5" s="330"/>
      <c r="DJ5" s="330"/>
      <c r="DK5" s="330"/>
      <c r="DL5" s="330"/>
      <c r="DM5" s="330"/>
      <c r="DN5" s="330"/>
      <c r="DO5" s="330"/>
      <c r="DP5" s="330"/>
      <c r="DQ5" s="330"/>
      <c r="DR5" s="330"/>
      <c r="DS5" s="330"/>
      <c r="DT5" s="330"/>
      <c r="DU5" s="330"/>
      <c r="DV5" s="330"/>
      <c r="DW5" s="330"/>
      <c r="DX5" s="330"/>
      <c r="DY5" s="330"/>
      <c r="DZ5" s="330"/>
      <c r="EA5" s="330"/>
      <c r="EB5" s="330"/>
      <c r="EC5" s="330"/>
    </row>
    <row r="6" spans="1:135" ht="9" customHeight="1">
      <c r="A6" s="1055" t="s">
        <v>295</v>
      </c>
      <c r="B6" s="1056"/>
      <c r="C6" s="1056"/>
      <c r="D6" s="1056"/>
      <c r="E6" s="1056"/>
      <c r="F6" s="1056"/>
      <c r="G6" s="1056"/>
      <c r="H6" s="892"/>
      <c r="I6" s="892"/>
      <c r="J6" s="892"/>
      <c r="K6" s="892"/>
      <c r="L6" s="892"/>
      <c r="M6" s="892"/>
      <c r="N6" s="893"/>
      <c r="O6" s="907" t="s">
        <v>294</v>
      </c>
      <c r="P6" s="988"/>
      <c r="Q6" s="988"/>
      <c r="R6" s="989"/>
      <c r="S6" s="933" t="s">
        <v>293</v>
      </c>
      <c r="T6" s="934"/>
      <c r="U6" s="907" t="s">
        <v>292</v>
      </c>
      <c r="V6" s="1004"/>
      <c r="W6" s="1004"/>
      <c r="X6" s="1005"/>
      <c r="Y6" s="907" t="s">
        <v>291</v>
      </c>
      <c r="Z6" s="1004"/>
      <c r="AA6" s="1004"/>
      <c r="AB6" s="1004"/>
      <c r="AC6" s="1004"/>
      <c r="AD6" s="1004"/>
      <c r="AE6" s="1004"/>
      <c r="AF6" s="1004"/>
      <c r="AG6" s="1004"/>
      <c r="AH6" s="1004"/>
      <c r="AI6" s="1004"/>
      <c r="AJ6" s="1005"/>
      <c r="AK6" s="907" t="s">
        <v>290</v>
      </c>
      <c r="AL6" s="1004"/>
      <c r="AM6" s="1004"/>
      <c r="AN6" s="1004"/>
      <c r="AO6" s="1004"/>
      <c r="AP6" s="1005"/>
      <c r="AQ6" s="348"/>
      <c r="AR6" s="1068" t="s">
        <v>289</v>
      </c>
      <c r="AS6" s="1069"/>
      <c r="AT6" s="1069"/>
      <c r="AU6" s="1069"/>
      <c r="AV6" s="1069"/>
      <c r="AW6" s="1069"/>
      <c r="AX6" s="1069"/>
      <c r="AY6" s="1069"/>
      <c r="AZ6" s="1069"/>
      <c r="BA6" s="1069"/>
      <c r="BB6" s="1069"/>
      <c r="BC6" s="942"/>
      <c r="BD6" s="348"/>
      <c r="BE6" s="1026" t="s">
        <v>288</v>
      </c>
      <c r="BF6" s="1027"/>
      <c r="BG6" s="1027"/>
      <c r="BH6" s="1027"/>
      <c r="BI6" s="1027"/>
      <c r="BJ6" s="1027"/>
      <c r="BK6" s="1111"/>
      <c r="BL6" s="1034"/>
      <c r="BM6" s="1034"/>
      <c r="BN6" s="1034"/>
      <c r="BO6" s="1034"/>
      <c r="BP6" s="1034"/>
      <c r="BQ6" s="1034"/>
      <c r="BR6" s="1034"/>
      <c r="BS6" s="1034"/>
      <c r="BT6" s="1034"/>
      <c r="BU6" s="1034"/>
      <c r="BV6" s="1034"/>
      <c r="BW6" s="1034"/>
      <c r="BX6" s="1034"/>
      <c r="BY6" s="1034"/>
      <c r="BZ6" s="1034"/>
      <c r="CA6" s="1034"/>
      <c r="CB6" s="892" t="s">
        <v>287</v>
      </c>
      <c r="CC6" s="892"/>
      <c r="CD6" s="892"/>
      <c r="CE6" s="1048"/>
      <c r="CF6" s="1048"/>
      <c r="CG6" s="1048"/>
      <c r="CH6" s="1048"/>
      <c r="CI6" s="1048"/>
      <c r="CJ6" s="1048"/>
      <c r="CK6" s="1048"/>
      <c r="CL6" s="1048"/>
      <c r="CM6" s="1048"/>
      <c r="CN6" s="1048"/>
      <c r="CO6" s="1048"/>
      <c r="CP6" s="1048"/>
      <c r="CQ6" s="1048"/>
      <c r="CR6" s="1049"/>
      <c r="CS6" s="1052" t="s">
        <v>286</v>
      </c>
      <c r="CT6" s="1052"/>
      <c r="CU6" s="1052"/>
      <c r="CV6" s="1052"/>
      <c r="CW6" s="1052"/>
      <c r="CX6" s="1052"/>
      <c r="CY6" s="1052"/>
      <c r="CZ6" s="1052"/>
      <c r="DA6" s="1052"/>
      <c r="DB6" s="348"/>
      <c r="DC6" s="348"/>
      <c r="DD6" s="348"/>
      <c r="DE6" s="348"/>
      <c r="DF6" s="348"/>
      <c r="DG6" s="348"/>
      <c r="DH6" s="330"/>
      <c r="DI6" s="330"/>
      <c r="DJ6" s="330"/>
      <c r="DK6" s="330"/>
      <c r="DL6" s="330"/>
      <c r="DM6" s="330"/>
      <c r="DN6" s="330"/>
      <c r="DO6" s="330"/>
      <c r="DP6" s="330"/>
      <c r="DQ6" s="330"/>
      <c r="DR6" s="330"/>
      <c r="DS6" s="330"/>
      <c r="DT6" s="330"/>
      <c r="DU6" s="330"/>
      <c r="DV6" s="330"/>
      <c r="DW6" s="330"/>
      <c r="DX6" s="330"/>
      <c r="DY6" s="330"/>
      <c r="DZ6" s="330"/>
      <c r="EA6" s="330"/>
      <c r="EB6" s="330"/>
      <c r="EC6" s="330"/>
      <c r="ED6" s="330"/>
      <c r="EE6" s="330"/>
    </row>
    <row r="7" spans="1:135" ht="9" customHeight="1">
      <c r="A7" s="1054"/>
      <c r="B7" s="1012"/>
      <c r="C7" s="1012"/>
      <c r="D7" s="1012"/>
      <c r="E7" s="1012"/>
      <c r="F7" s="1012"/>
      <c r="G7" s="1012"/>
      <c r="H7" s="1012"/>
      <c r="I7" s="1012"/>
      <c r="J7" s="1012"/>
      <c r="K7" s="1012"/>
      <c r="L7" s="1012"/>
      <c r="M7" s="1012"/>
      <c r="N7" s="1013"/>
      <c r="O7" s="990"/>
      <c r="P7" s="991"/>
      <c r="Q7" s="991"/>
      <c r="R7" s="992"/>
      <c r="S7" s="935"/>
      <c r="T7" s="936"/>
      <c r="U7" s="1006"/>
      <c r="V7" s="1007"/>
      <c r="W7" s="1007"/>
      <c r="X7" s="1008"/>
      <c r="Y7" s="1006"/>
      <c r="Z7" s="1007"/>
      <c r="AA7" s="1007"/>
      <c r="AB7" s="1007"/>
      <c r="AC7" s="1007"/>
      <c r="AD7" s="1007"/>
      <c r="AE7" s="1007"/>
      <c r="AF7" s="1007"/>
      <c r="AG7" s="1007"/>
      <c r="AH7" s="1007"/>
      <c r="AI7" s="1007"/>
      <c r="AJ7" s="1008"/>
      <c r="AK7" s="1006"/>
      <c r="AL7" s="1007"/>
      <c r="AM7" s="1007"/>
      <c r="AN7" s="1007"/>
      <c r="AO7" s="1007"/>
      <c r="AP7" s="1008"/>
      <c r="AQ7" s="348"/>
      <c r="AR7" s="1068"/>
      <c r="AS7" s="1069"/>
      <c r="AT7" s="1069"/>
      <c r="AU7" s="1069"/>
      <c r="AV7" s="1069"/>
      <c r="AW7" s="1069"/>
      <c r="AX7" s="1069"/>
      <c r="AY7" s="1069"/>
      <c r="AZ7" s="1069"/>
      <c r="BA7" s="1069"/>
      <c r="BB7" s="1069"/>
      <c r="BC7" s="942"/>
      <c r="BD7" s="348"/>
      <c r="BE7" s="1028"/>
      <c r="BF7" s="1029"/>
      <c r="BG7" s="1029"/>
      <c r="BH7" s="1029"/>
      <c r="BI7" s="1029"/>
      <c r="BJ7" s="1029"/>
      <c r="BK7" s="1035"/>
      <c r="BL7" s="1035"/>
      <c r="BM7" s="1035"/>
      <c r="BN7" s="1035"/>
      <c r="BO7" s="1035"/>
      <c r="BP7" s="1035"/>
      <c r="BQ7" s="1035"/>
      <c r="BR7" s="1035"/>
      <c r="BS7" s="1035"/>
      <c r="BT7" s="1035"/>
      <c r="BU7" s="1035"/>
      <c r="BV7" s="1035"/>
      <c r="BW7" s="1035"/>
      <c r="BX7" s="1035"/>
      <c r="BY7" s="1035"/>
      <c r="BZ7" s="1035"/>
      <c r="CA7" s="1035"/>
      <c r="CB7" s="815"/>
      <c r="CC7" s="815"/>
      <c r="CD7" s="815"/>
      <c r="CE7" s="1050"/>
      <c r="CF7" s="1050"/>
      <c r="CG7" s="1050"/>
      <c r="CH7" s="1050"/>
      <c r="CI7" s="1050"/>
      <c r="CJ7" s="1050"/>
      <c r="CK7" s="1050"/>
      <c r="CL7" s="1050"/>
      <c r="CM7" s="1050"/>
      <c r="CN7" s="1050"/>
      <c r="CO7" s="1050"/>
      <c r="CP7" s="1050"/>
      <c r="CQ7" s="1050"/>
      <c r="CR7" s="1051"/>
      <c r="CS7" s="1052"/>
      <c r="CT7" s="1052"/>
      <c r="CU7" s="1052"/>
      <c r="CV7" s="1052"/>
      <c r="CW7" s="1052"/>
      <c r="CX7" s="1052"/>
      <c r="CY7" s="1052"/>
      <c r="CZ7" s="1052"/>
      <c r="DA7" s="1052"/>
      <c r="DB7" s="348"/>
      <c r="DC7" s="348"/>
      <c r="DD7" s="348"/>
      <c r="DE7" s="348"/>
      <c r="DF7" s="348"/>
      <c r="DG7" s="348"/>
      <c r="DH7" s="330"/>
      <c r="DI7" s="330"/>
      <c r="DJ7" s="330"/>
      <c r="DK7" s="330"/>
      <c r="DL7" s="330"/>
      <c r="DM7" s="330"/>
      <c r="DN7" s="330"/>
      <c r="DO7" s="330"/>
      <c r="DP7" s="330"/>
      <c r="DQ7" s="330"/>
      <c r="DR7" s="330"/>
      <c r="DS7" s="330"/>
      <c r="DT7" s="330"/>
      <c r="DU7" s="330"/>
      <c r="DV7" s="330"/>
      <c r="DW7" s="330"/>
      <c r="DX7" s="330"/>
      <c r="DY7" s="330"/>
      <c r="DZ7" s="330"/>
      <c r="EA7" s="330"/>
      <c r="EB7" s="330"/>
      <c r="EC7" s="330"/>
      <c r="ED7" s="330"/>
      <c r="EE7" s="330"/>
    </row>
    <row r="8" spans="1:135" ht="9" customHeight="1">
      <c r="A8" s="1054"/>
      <c r="B8" s="1012"/>
      <c r="C8" s="1012"/>
      <c r="D8" s="1012"/>
      <c r="E8" s="1012"/>
      <c r="F8" s="1012"/>
      <c r="G8" s="1012"/>
      <c r="H8" s="1012"/>
      <c r="I8" s="1012"/>
      <c r="J8" s="1012"/>
      <c r="K8" s="1012"/>
      <c r="L8" s="1012"/>
      <c r="M8" s="1012"/>
      <c r="N8" s="1013"/>
      <c r="O8" s="993"/>
      <c r="P8" s="994"/>
      <c r="Q8" s="994"/>
      <c r="R8" s="995"/>
      <c r="S8" s="937"/>
      <c r="T8" s="938"/>
      <c r="U8" s="1009"/>
      <c r="V8" s="1010"/>
      <c r="W8" s="1010"/>
      <c r="X8" s="1011"/>
      <c r="Y8" s="1009"/>
      <c r="Z8" s="1010"/>
      <c r="AA8" s="1010"/>
      <c r="AB8" s="1010"/>
      <c r="AC8" s="1010"/>
      <c r="AD8" s="1010"/>
      <c r="AE8" s="1010"/>
      <c r="AF8" s="1010"/>
      <c r="AG8" s="1010"/>
      <c r="AH8" s="1010"/>
      <c r="AI8" s="1010"/>
      <c r="AJ8" s="1011"/>
      <c r="AK8" s="1009"/>
      <c r="AL8" s="1010"/>
      <c r="AM8" s="1010"/>
      <c r="AN8" s="1010"/>
      <c r="AO8" s="1010"/>
      <c r="AP8" s="1011"/>
      <c r="AQ8" s="348"/>
      <c r="AR8" s="907" t="s">
        <v>285</v>
      </c>
      <c r="AS8" s="892"/>
      <c r="AT8" s="893"/>
      <c r="AU8" s="919"/>
      <c r="AV8" s="919"/>
      <c r="AW8" s="919"/>
      <c r="AX8" s="919"/>
      <c r="AY8" s="919"/>
      <c r="AZ8" s="919"/>
      <c r="BA8" s="919"/>
      <c r="BB8" s="892" t="s">
        <v>280</v>
      </c>
      <c r="BC8" s="893"/>
      <c r="BD8" s="348"/>
      <c r="BE8" s="1036"/>
      <c r="BF8" s="1037"/>
      <c r="BG8" s="1037"/>
      <c r="BH8" s="1037"/>
      <c r="BI8" s="1037"/>
      <c r="BJ8" s="1037"/>
      <c r="BK8" s="1037"/>
      <c r="BL8" s="1037"/>
      <c r="BM8" s="1037"/>
      <c r="BN8" s="1037"/>
      <c r="BO8" s="1037"/>
      <c r="BP8" s="1037"/>
      <c r="BQ8" s="1037"/>
      <c r="BR8" s="1037"/>
      <c r="BS8" s="1037"/>
      <c r="BT8" s="1037"/>
      <c r="BU8" s="1037"/>
      <c r="BV8" s="1037"/>
      <c r="BW8" s="1037"/>
      <c r="BX8" s="1037"/>
      <c r="BY8" s="1037"/>
      <c r="BZ8" s="1037"/>
      <c r="CA8" s="1037"/>
      <c r="CB8" s="1037"/>
      <c r="CC8" s="1037"/>
      <c r="CD8" s="1037"/>
      <c r="CE8" s="1037"/>
      <c r="CF8" s="1037"/>
      <c r="CG8" s="1037"/>
      <c r="CH8" s="1037"/>
      <c r="CI8" s="1037"/>
      <c r="CJ8" s="1037"/>
      <c r="CK8" s="1037"/>
      <c r="CL8" s="1037"/>
      <c r="CM8" s="1037"/>
      <c r="CN8" s="1037"/>
      <c r="CO8" s="1037"/>
      <c r="CP8" s="1037"/>
      <c r="CQ8" s="1037"/>
      <c r="CR8" s="1038"/>
      <c r="CS8" s="1052"/>
      <c r="CT8" s="1052"/>
      <c r="CU8" s="1052"/>
      <c r="CV8" s="1052"/>
      <c r="CW8" s="1052"/>
      <c r="CX8" s="1052"/>
      <c r="CY8" s="1052"/>
      <c r="CZ8" s="1052"/>
      <c r="DA8" s="1052"/>
      <c r="DB8" s="348"/>
      <c r="DC8" s="348"/>
      <c r="DD8" s="348"/>
      <c r="DE8" s="348"/>
      <c r="DF8" s="348"/>
      <c r="DG8" s="348"/>
      <c r="DH8" s="330"/>
      <c r="DI8" s="330"/>
      <c r="DJ8" s="330"/>
      <c r="DK8" s="330"/>
      <c r="DL8" s="330"/>
      <c r="DM8" s="330"/>
      <c r="DN8" s="330"/>
      <c r="DO8" s="330"/>
      <c r="DP8" s="330"/>
      <c r="DQ8" s="330"/>
      <c r="DR8" s="330"/>
      <c r="DS8" s="330"/>
      <c r="DT8" s="330"/>
      <c r="DU8" s="330"/>
      <c r="DV8" s="330"/>
      <c r="DW8" s="330"/>
      <c r="DX8" s="330"/>
      <c r="DY8" s="330"/>
      <c r="DZ8" s="330"/>
      <c r="EA8" s="330"/>
      <c r="EB8" s="330"/>
      <c r="EC8" s="330"/>
      <c r="ED8" s="330"/>
      <c r="EE8" s="330"/>
    </row>
    <row r="9" spans="1:135" ht="9" customHeight="1">
      <c r="A9" s="1054"/>
      <c r="B9" s="1012"/>
      <c r="C9" s="1012"/>
      <c r="D9" s="1012"/>
      <c r="E9" s="1012"/>
      <c r="F9" s="1012"/>
      <c r="G9" s="1012"/>
      <c r="H9" s="1012"/>
      <c r="I9" s="1012"/>
      <c r="J9" s="1012"/>
      <c r="K9" s="1012"/>
      <c r="L9" s="1012"/>
      <c r="M9" s="1012"/>
      <c r="N9" s="1013"/>
      <c r="O9" s="908"/>
      <c r="P9" s="914"/>
      <c r="Q9" s="908"/>
      <c r="R9" s="909"/>
      <c r="S9" s="908"/>
      <c r="T9" s="914"/>
      <c r="U9" s="908"/>
      <c r="V9" s="914"/>
      <c r="W9" s="908"/>
      <c r="X9" s="909"/>
      <c r="Y9" s="908"/>
      <c r="Z9" s="914"/>
      <c r="AA9" s="908"/>
      <c r="AB9" s="909"/>
      <c r="AC9" s="908"/>
      <c r="AD9" s="914"/>
      <c r="AE9" s="908"/>
      <c r="AF9" s="909"/>
      <c r="AG9" s="908"/>
      <c r="AH9" s="914"/>
      <c r="AI9" s="908"/>
      <c r="AJ9" s="909"/>
      <c r="AK9" s="1020">
        <v>0</v>
      </c>
      <c r="AL9" s="1063"/>
      <c r="AM9" s="1020">
        <v>0</v>
      </c>
      <c r="AN9" s="1021"/>
      <c r="AO9" s="1020">
        <v>0</v>
      </c>
      <c r="AP9" s="1021"/>
      <c r="AQ9" s="348"/>
      <c r="AR9" s="1054"/>
      <c r="AS9" s="1012"/>
      <c r="AT9" s="1013"/>
      <c r="AU9" s="920"/>
      <c r="AV9" s="920"/>
      <c r="AW9" s="920"/>
      <c r="AX9" s="920"/>
      <c r="AY9" s="920"/>
      <c r="AZ9" s="920"/>
      <c r="BA9" s="920"/>
      <c r="BB9" s="1012"/>
      <c r="BC9" s="1013"/>
      <c r="BD9" s="348"/>
      <c r="BE9" s="1039"/>
      <c r="BF9" s="1040"/>
      <c r="BG9" s="1040"/>
      <c r="BH9" s="1040"/>
      <c r="BI9" s="1040"/>
      <c r="BJ9" s="1040"/>
      <c r="BK9" s="1040"/>
      <c r="BL9" s="1040"/>
      <c r="BM9" s="1040"/>
      <c r="BN9" s="1040"/>
      <c r="BO9" s="1040"/>
      <c r="BP9" s="1040"/>
      <c r="BQ9" s="1040"/>
      <c r="BR9" s="1040"/>
      <c r="BS9" s="1040"/>
      <c r="BT9" s="1040"/>
      <c r="BU9" s="1040"/>
      <c r="BV9" s="1040"/>
      <c r="BW9" s="1040"/>
      <c r="BX9" s="1040"/>
      <c r="BY9" s="1040"/>
      <c r="BZ9" s="1040"/>
      <c r="CA9" s="1040"/>
      <c r="CB9" s="1040"/>
      <c r="CC9" s="1040"/>
      <c r="CD9" s="1040"/>
      <c r="CE9" s="1040"/>
      <c r="CF9" s="1040"/>
      <c r="CG9" s="1040"/>
      <c r="CH9" s="1040"/>
      <c r="CI9" s="1040"/>
      <c r="CJ9" s="1040"/>
      <c r="CK9" s="1040"/>
      <c r="CL9" s="1040"/>
      <c r="CM9" s="1040"/>
      <c r="CN9" s="1040"/>
      <c r="CO9" s="1040"/>
      <c r="CP9" s="1040"/>
      <c r="CQ9" s="1040"/>
      <c r="CR9" s="1041"/>
      <c r="CS9" s="1110"/>
      <c r="CT9" s="1110"/>
      <c r="CU9" s="1110"/>
      <c r="CV9" s="1110"/>
      <c r="CW9" s="1110"/>
      <c r="CX9" s="1110"/>
      <c r="CY9" s="1110"/>
      <c r="CZ9" s="1110"/>
      <c r="DA9" s="1110"/>
      <c r="DB9" s="348"/>
      <c r="DC9" s="348"/>
      <c r="DD9" s="348"/>
      <c r="DE9" s="348"/>
      <c r="DF9" s="348"/>
      <c r="DG9" s="348"/>
      <c r="DH9" s="330"/>
      <c r="DI9" s="330"/>
      <c r="DJ9" s="330"/>
      <c r="DK9" s="330"/>
      <c r="DL9" s="330"/>
      <c r="DM9" s="330"/>
      <c r="DN9" s="330"/>
      <c r="DO9" s="330"/>
      <c r="DP9" s="330"/>
      <c r="DQ9" s="330"/>
      <c r="DR9" s="330"/>
      <c r="DS9" s="330"/>
      <c r="DT9" s="330"/>
      <c r="DU9" s="330"/>
      <c r="DV9" s="330"/>
      <c r="DW9" s="330"/>
      <c r="DX9" s="330"/>
      <c r="DY9" s="330"/>
      <c r="DZ9" s="330"/>
      <c r="EA9" s="330"/>
      <c r="EB9" s="330"/>
      <c r="EC9" s="330"/>
      <c r="ED9" s="330"/>
      <c r="EE9" s="330"/>
    </row>
    <row r="10" spans="1:135" ht="9" customHeight="1">
      <c r="A10" s="1054"/>
      <c r="B10" s="1012"/>
      <c r="C10" s="1012"/>
      <c r="D10" s="1012"/>
      <c r="E10" s="1012"/>
      <c r="F10" s="1012"/>
      <c r="G10" s="1012"/>
      <c r="H10" s="1012"/>
      <c r="I10" s="1012"/>
      <c r="J10" s="1012"/>
      <c r="K10" s="1012"/>
      <c r="L10" s="1012"/>
      <c r="M10" s="1012"/>
      <c r="N10" s="1013"/>
      <c r="O10" s="915"/>
      <c r="P10" s="916"/>
      <c r="Q10" s="910"/>
      <c r="R10" s="911"/>
      <c r="S10" s="915"/>
      <c r="T10" s="916"/>
      <c r="U10" s="915"/>
      <c r="V10" s="916"/>
      <c r="W10" s="910"/>
      <c r="X10" s="911"/>
      <c r="Y10" s="915"/>
      <c r="Z10" s="916"/>
      <c r="AA10" s="910"/>
      <c r="AB10" s="911"/>
      <c r="AC10" s="915"/>
      <c r="AD10" s="916"/>
      <c r="AE10" s="910"/>
      <c r="AF10" s="911"/>
      <c r="AG10" s="915"/>
      <c r="AH10" s="916"/>
      <c r="AI10" s="910"/>
      <c r="AJ10" s="911"/>
      <c r="AK10" s="1064"/>
      <c r="AL10" s="1065"/>
      <c r="AM10" s="1022"/>
      <c r="AN10" s="1023"/>
      <c r="AO10" s="1022"/>
      <c r="AP10" s="1023"/>
      <c r="AQ10" s="348"/>
      <c r="AR10" s="823"/>
      <c r="AS10" s="815"/>
      <c r="AT10" s="895"/>
      <c r="AU10" s="921"/>
      <c r="AV10" s="921"/>
      <c r="AW10" s="921"/>
      <c r="AX10" s="921"/>
      <c r="AY10" s="921"/>
      <c r="AZ10" s="921"/>
      <c r="BA10" s="921"/>
      <c r="BB10" s="815"/>
      <c r="BC10" s="895"/>
      <c r="BD10" s="348"/>
      <c r="BE10" s="1026" t="s">
        <v>284</v>
      </c>
      <c r="BF10" s="1027"/>
      <c r="BG10" s="1027"/>
      <c r="BH10" s="1027"/>
      <c r="BI10" s="1027"/>
      <c r="BJ10" s="1027"/>
      <c r="BK10" s="1027"/>
      <c r="BL10" s="1027"/>
      <c r="BM10" s="846"/>
      <c r="BN10" s="1034"/>
      <c r="BO10" s="1034"/>
      <c r="BP10" s="1034"/>
      <c r="BQ10" s="1034"/>
      <c r="BR10" s="1034"/>
      <c r="BS10" s="1034"/>
      <c r="BT10" s="1034"/>
      <c r="BU10" s="1034"/>
      <c r="BV10" s="1034"/>
      <c r="BW10" s="1034"/>
      <c r="BX10" s="1034"/>
      <c r="BY10" s="1034"/>
      <c r="BZ10" s="1034"/>
      <c r="CA10" s="1034"/>
      <c r="CB10" s="892" t="s">
        <v>283</v>
      </c>
      <c r="CC10" s="892"/>
      <c r="CD10" s="892"/>
      <c r="CE10" s="892"/>
      <c r="CF10" s="892"/>
      <c r="CG10" s="1048"/>
      <c r="CH10" s="1048"/>
      <c r="CI10" s="1048"/>
      <c r="CJ10" s="1048"/>
      <c r="CK10" s="1048"/>
      <c r="CL10" s="846" t="s">
        <v>282</v>
      </c>
      <c r="CM10" s="846"/>
      <c r="CN10" s="1048"/>
      <c r="CO10" s="1048"/>
      <c r="CP10" s="1048"/>
      <c r="CQ10" s="1048"/>
      <c r="CR10" s="1049"/>
      <c r="CS10" s="1110"/>
      <c r="CT10" s="1110"/>
      <c r="CU10" s="1110"/>
      <c r="CV10" s="1110"/>
      <c r="CW10" s="1110"/>
      <c r="CX10" s="1110"/>
      <c r="CY10" s="1110"/>
      <c r="CZ10" s="1110"/>
      <c r="DA10" s="1110"/>
      <c r="DB10" s="348"/>
      <c r="DC10" s="348"/>
      <c r="DD10" s="348"/>
      <c r="DE10" s="348"/>
      <c r="DF10" s="348"/>
      <c r="DG10" s="348"/>
      <c r="DH10" s="330"/>
      <c r="DI10" s="330"/>
      <c r="DJ10" s="330"/>
      <c r="DK10" s="330"/>
      <c r="DL10" s="330"/>
      <c r="DM10" s="330"/>
      <c r="DN10" s="330"/>
      <c r="DO10" s="330"/>
      <c r="DP10" s="330"/>
      <c r="DQ10" s="330"/>
      <c r="DR10" s="330"/>
      <c r="DS10" s="330"/>
      <c r="DT10" s="330"/>
      <c r="DU10" s="330"/>
      <c r="DV10" s="330"/>
      <c r="DW10" s="330"/>
      <c r="DX10" s="330"/>
      <c r="DY10" s="330"/>
      <c r="DZ10" s="330"/>
      <c r="EA10" s="330"/>
      <c r="EB10" s="330"/>
      <c r="EC10" s="330"/>
      <c r="ED10" s="330"/>
      <c r="EE10" s="330"/>
    </row>
    <row r="11" spans="1:135" ht="9" customHeight="1">
      <c r="A11" s="1054"/>
      <c r="B11" s="1012"/>
      <c r="C11" s="1012"/>
      <c r="D11" s="1012"/>
      <c r="E11" s="1012"/>
      <c r="F11" s="1012"/>
      <c r="G11" s="1012"/>
      <c r="H11" s="1012"/>
      <c r="I11" s="1012"/>
      <c r="J11" s="1012"/>
      <c r="K11" s="1012"/>
      <c r="L11" s="1012"/>
      <c r="M11" s="1012"/>
      <c r="N11" s="1013"/>
      <c r="O11" s="915"/>
      <c r="P11" s="916"/>
      <c r="Q11" s="910"/>
      <c r="R11" s="911"/>
      <c r="S11" s="915"/>
      <c r="T11" s="916"/>
      <c r="U11" s="915"/>
      <c r="V11" s="916"/>
      <c r="W11" s="910"/>
      <c r="X11" s="911"/>
      <c r="Y11" s="915"/>
      <c r="Z11" s="916"/>
      <c r="AA11" s="910"/>
      <c r="AB11" s="911"/>
      <c r="AC11" s="915"/>
      <c r="AD11" s="916"/>
      <c r="AE11" s="910"/>
      <c r="AF11" s="911"/>
      <c r="AG11" s="915"/>
      <c r="AH11" s="916"/>
      <c r="AI11" s="910"/>
      <c r="AJ11" s="911"/>
      <c r="AK11" s="1064"/>
      <c r="AL11" s="1065"/>
      <c r="AM11" s="1022"/>
      <c r="AN11" s="1023"/>
      <c r="AO11" s="1022"/>
      <c r="AP11" s="1023"/>
      <c r="AQ11" s="348"/>
      <c r="AR11" s="907" t="s">
        <v>281</v>
      </c>
      <c r="AS11" s="892"/>
      <c r="AT11" s="893"/>
      <c r="AU11" s="919"/>
      <c r="AV11" s="919"/>
      <c r="AW11" s="919"/>
      <c r="AX11" s="919"/>
      <c r="AY11" s="919"/>
      <c r="AZ11" s="919"/>
      <c r="BA11" s="919"/>
      <c r="BB11" s="892" t="s">
        <v>280</v>
      </c>
      <c r="BC11" s="893"/>
      <c r="BD11" s="348"/>
      <c r="BE11" s="1028"/>
      <c r="BF11" s="1029"/>
      <c r="BG11" s="1029"/>
      <c r="BH11" s="1029"/>
      <c r="BI11" s="1029"/>
      <c r="BJ11" s="1029"/>
      <c r="BK11" s="1029"/>
      <c r="BL11" s="1029"/>
      <c r="BM11" s="1035"/>
      <c r="BN11" s="1035"/>
      <c r="BO11" s="1035"/>
      <c r="BP11" s="1035"/>
      <c r="BQ11" s="1035"/>
      <c r="BR11" s="1035"/>
      <c r="BS11" s="1035"/>
      <c r="BT11" s="1035"/>
      <c r="BU11" s="1035"/>
      <c r="BV11" s="1035"/>
      <c r="BW11" s="1035"/>
      <c r="BX11" s="1035"/>
      <c r="BY11" s="1035"/>
      <c r="BZ11" s="1035"/>
      <c r="CA11" s="1035"/>
      <c r="CB11" s="815"/>
      <c r="CC11" s="815"/>
      <c r="CD11" s="815"/>
      <c r="CE11" s="815"/>
      <c r="CF11" s="815"/>
      <c r="CG11" s="1050"/>
      <c r="CH11" s="1050"/>
      <c r="CI11" s="1050"/>
      <c r="CJ11" s="1050"/>
      <c r="CK11" s="1050"/>
      <c r="CL11" s="1109"/>
      <c r="CM11" s="1109"/>
      <c r="CN11" s="1050"/>
      <c r="CO11" s="1050"/>
      <c r="CP11" s="1050"/>
      <c r="CQ11" s="1050"/>
      <c r="CR11" s="1051"/>
      <c r="CS11" s="1110"/>
      <c r="CT11" s="1110"/>
      <c r="CU11" s="1110"/>
      <c r="CV11" s="1110"/>
      <c r="CW11" s="1110"/>
      <c r="CX11" s="1110"/>
      <c r="CY11" s="1110"/>
      <c r="CZ11" s="1110"/>
      <c r="DA11" s="1110"/>
      <c r="DB11" s="348"/>
      <c r="DC11" s="348"/>
      <c r="DD11" s="348"/>
      <c r="DE11" s="348"/>
      <c r="DF11" s="348"/>
      <c r="DG11" s="348"/>
      <c r="DH11" s="330"/>
      <c r="DI11" s="330"/>
      <c r="DJ11" s="330"/>
      <c r="DK11" s="330"/>
      <c r="DL11" s="330"/>
      <c r="DM11" s="330"/>
      <c r="DN11" s="330"/>
      <c r="DO11" s="330"/>
      <c r="DP11" s="330"/>
      <c r="DQ11" s="330"/>
      <c r="DR11" s="330"/>
      <c r="DS11" s="330"/>
      <c r="DT11" s="330"/>
      <c r="DU11" s="330"/>
      <c r="DV11" s="330"/>
      <c r="DW11" s="330"/>
      <c r="DX11" s="330"/>
      <c r="DY11" s="330"/>
      <c r="DZ11" s="330"/>
      <c r="EA11" s="330"/>
      <c r="EB11" s="330"/>
      <c r="EC11" s="330"/>
      <c r="ED11" s="330"/>
      <c r="EE11" s="330"/>
    </row>
    <row r="12" spans="1:135" ht="9" customHeight="1">
      <c r="A12" s="1054"/>
      <c r="B12" s="1012"/>
      <c r="C12" s="1012"/>
      <c r="D12" s="1012"/>
      <c r="E12" s="1012"/>
      <c r="F12" s="1012"/>
      <c r="G12" s="1012"/>
      <c r="H12" s="1012"/>
      <c r="I12" s="1012"/>
      <c r="J12" s="1012"/>
      <c r="K12" s="1012"/>
      <c r="L12" s="1012"/>
      <c r="M12" s="1012"/>
      <c r="N12" s="1013"/>
      <c r="O12" s="915"/>
      <c r="P12" s="916"/>
      <c r="Q12" s="910"/>
      <c r="R12" s="911"/>
      <c r="S12" s="915"/>
      <c r="T12" s="916"/>
      <c r="U12" s="915"/>
      <c r="V12" s="916"/>
      <c r="W12" s="910"/>
      <c r="X12" s="911"/>
      <c r="Y12" s="915"/>
      <c r="Z12" s="916"/>
      <c r="AA12" s="910"/>
      <c r="AB12" s="911"/>
      <c r="AC12" s="915"/>
      <c r="AD12" s="916"/>
      <c r="AE12" s="910"/>
      <c r="AF12" s="911"/>
      <c r="AG12" s="915"/>
      <c r="AH12" s="916"/>
      <c r="AI12" s="910"/>
      <c r="AJ12" s="911"/>
      <c r="AK12" s="1064"/>
      <c r="AL12" s="1065"/>
      <c r="AM12" s="1022"/>
      <c r="AN12" s="1023"/>
      <c r="AO12" s="1022"/>
      <c r="AP12" s="1023"/>
      <c r="AQ12" s="348"/>
      <c r="AR12" s="1054"/>
      <c r="AS12" s="1012"/>
      <c r="AT12" s="1013"/>
      <c r="AU12" s="920"/>
      <c r="AV12" s="920"/>
      <c r="AW12" s="920"/>
      <c r="AX12" s="920"/>
      <c r="AY12" s="920"/>
      <c r="AZ12" s="920"/>
      <c r="BA12" s="920"/>
      <c r="BB12" s="1012"/>
      <c r="BC12" s="1013"/>
      <c r="BD12" s="348"/>
      <c r="BE12" s="1036"/>
      <c r="BF12" s="1037"/>
      <c r="BG12" s="1037"/>
      <c r="BH12" s="1037"/>
      <c r="BI12" s="1037"/>
      <c r="BJ12" s="1037"/>
      <c r="BK12" s="1037"/>
      <c r="BL12" s="1037"/>
      <c r="BM12" s="1037"/>
      <c r="BN12" s="1037"/>
      <c r="BO12" s="1037"/>
      <c r="BP12" s="1037"/>
      <c r="BQ12" s="1037"/>
      <c r="BR12" s="1037"/>
      <c r="BS12" s="1037"/>
      <c r="BT12" s="1037"/>
      <c r="BU12" s="1037"/>
      <c r="BV12" s="1037"/>
      <c r="BW12" s="1037"/>
      <c r="BX12" s="1037"/>
      <c r="BY12" s="1037"/>
      <c r="BZ12" s="1037"/>
      <c r="CA12" s="1037"/>
      <c r="CB12" s="1037"/>
      <c r="CC12" s="1037"/>
      <c r="CD12" s="1037"/>
      <c r="CE12" s="1037"/>
      <c r="CF12" s="1037"/>
      <c r="CG12" s="1037"/>
      <c r="CH12" s="1037"/>
      <c r="CI12" s="1037"/>
      <c r="CJ12" s="1037"/>
      <c r="CK12" s="1037"/>
      <c r="CL12" s="1037"/>
      <c r="CM12" s="1037"/>
      <c r="CN12" s="1037"/>
      <c r="CO12" s="1037"/>
      <c r="CP12" s="1037"/>
      <c r="CQ12" s="1037"/>
      <c r="CR12" s="1038"/>
      <c r="CS12" s="1110"/>
      <c r="CT12" s="1110"/>
      <c r="CU12" s="1110"/>
      <c r="CV12" s="1110"/>
      <c r="CW12" s="1110"/>
      <c r="CX12" s="1110"/>
      <c r="CY12" s="1110"/>
      <c r="CZ12" s="1110"/>
      <c r="DA12" s="1110"/>
      <c r="DB12" s="348"/>
      <c r="DC12" s="348"/>
      <c r="DD12" s="348"/>
      <c r="DE12" s="348"/>
      <c r="DF12" s="348"/>
      <c r="DG12" s="348"/>
      <c r="DH12" s="330"/>
      <c r="DI12" s="330"/>
      <c r="DJ12" s="330"/>
      <c r="DK12" s="330"/>
      <c r="DL12" s="330"/>
      <c r="DM12" s="330"/>
      <c r="DN12" s="330"/>
      <c r="DO12" s="330"/>
      <c r="DP12" s="330"/>
      <c r="DQ12" s="330"/>
      <c r="DR12" s="330"/>
      <c r="DS12" s="330"/>
      <c r="DT12" s="330"/>
      <c r="DU12" s="330"/>
      <c r="DV12" s="330"/>
      <c r="DW12" s="330"/>
      <c r="DX12" s="330"/>
      <c r="DY12" s="330"/>
      <c r="DZ12" s="330"/>
      <c r="EA12" s="330"/>
      <c r="EB12" s="330"/>
      <c r="EC12" s="330"/>
      <c r="ED12" s="330"/>
      <c r="EE12" s="330"/>
    </row>
    <row r="13" spans="1:135" ht="9" customHeight="1">
      <c r="A13" s="823"/>
      <c r="B13" s="815"/>
      <c r="C13" s="815"/>
      <c r="D13" s="815"/>
      <c r="E13" s="815"/>
      <c r="F13" s="815"/>
      <c r="G13" s="815"/>
      <c r="H13" s="815"/>
      <c r="I13" s="815"/>
      <c r="J13" s="815"/>
      <c r="K13" s="815"/>
      <c r="L13" s="815"/>
      <c r="M13" s="815"/>
      <c r="N13" s="895"/>
      <c r="O13" s="917"/>
      <c r="P13" s="918"/>
      <c r="Q13" s="912"/>
      <c r="R13" s="913"/>
      <c r="S13" s="917"/>
      <c r="T13" s="918"/>
      <c r="U13" s="917"/>
      <c r="V13" s="918"/>
      <c r="W13" s="912"/>
      <c r="X13" s="913"/>
      <c r="Y13" s="917"/>
      <c r="Z13" s="918"/>
      <c r="AA13" s="912"/>
      <c r="AB13" s="913"/>
      <c r="AC13" s="917"/>
      <c r="AD13" s="918"/>
      <c r="AE13" s="912"/>
      <c r="AF13" s="913"/>
      <c r="AG13" s="917"/>
      <c r="AH13" s="918"/>
      <c r="AI13" s="912"/>
      <c r="AJ13" s="913"/>
      <c r="AK13" s="1066"/>
      <c r="AL13" s="1067"/>
      <c r="AM13" s="1024"/>
      <c r="AN13" s="1025"/>
      <c r="AO13" s="1024"/>
      <c r="AP13" s="1025"/>
      <c r="AQ13" s="348"/>
      <c r="AR13" s="823"/>
      <c r="AS13" s="815"/>
      <c r="AT13" s="895"/>
      <c r="AU13" s="921"/>
      <c r="AV13" s="921"/>
      <c r="AW13" s="921"/>
      <c r="AX13" s="921"/>
      <c r="AY13" s="921"/>
      <c r="AZ13" s="921"/>
      <c r="BA13" s="921"/>
      <c r="BB13" s="815"/>
      <c r="BC13" s="895"/>
      <c r="BD13" s="348"/>
      <c r="BE13" s="1039"/>
      <c r="BF13" s="1040"/>
      <c r="BG13" s="1040"/>
      <c r="BH13" s="1040"/>
      <c r="BI13" s="1040"/>
      <c r="BJ13" s="1040"/>
      <c r="BK13" s="1040"/>
      <c r="BL13" s="1040"/>
      <c r="BM13" s="1040"/>
      <c r="BN13" s="1040"/>
      <c r="BO13" s="1040"/>
      <c r="BP13" s="1040"/>
      <c r="BQ13" s="1040"/>
      <c r="BR13" s="1040"/>
      <c r="BS13" s="1040"/>
      <c r="BT13" s="1040"/>
      <c r="BU13" s="1040"/>
      <c r="BV13" s="1040"/>
      <c r="BW13" s="1040"/>
      <c r="BX13" s="1040"/>
      <c r="BY13" s="1040"/>
      <c r="BZ13" s="1040"/>
      <c r="CA13" s="1040"/>
      <c r="CB13" s="1040"/>
      <c r="CC13" s="1040"/>
      <c r="CD13" s="1040"/>
      <c r="CE13" s="1040"/>
      <c r="CF13" s="1040"/>
      <c r="CG13" s="1040"/>
      <c r="CH13" s="1040"/>
      <c r="CI13" s="1040"/>
      <c r="CJ13" s="1040"/>
      <c r="CK13" s="1040"/>
      <c r="CL13" s="1040"/>
      <c r="CM13" s="1040"/>
      <c r="CN13" s="1040"/>
      <c r="CO13" s="1040"/>
      <c r="CP13" s="1040"/>
      <c r="CQ13" s="1040"/>
      <c r="CR13" s="1041"/>
      <c r="CS13" s="1110"/>
      <c r="CT13" s="1110"/>
      <c r="CU13" s="1110"/>
      <c r="CV13" s="1110"/>
      <c r="CW13" s="1110"/>
      <c r="CX13" s="1110"/>
      <c r="CY13" s="1110"/>
      <c r="CZ13" s="1110"/>
      <c r="DA13" s="1110"/>
      <c r="DB13" s="348"/>
      <c r="DC13" s="348"/>
      <c r="DD13" s="348"/>
      <c r="DE13" s="348"/>
      <c r="DF13" s="348"/>
      <c r="DG13" s="348"/>
      <c r="DH13" s="330"/>
      <c r="DI13" s="330"/>
      <c r="DJ13" s="330"/>
      <c r="DK13" s="330"/>
      <c r="DL13" s="330"/>
      <c r="DM13" s="330"/>
      <c r="DN13" s="330"/>
      <c r="DO13" s="330"/>
      <c r="DP13" s="330"/>
      <c r="DQ13" s="330"/>
      <c r="DR13" s="330"/>
      <c r="DS13" s="330"/>
      <c r="DT13" s="330"/>
      <c r="DU13" s="330"/>
      <c r="DV13" s="330"/>
      <c r="DW13" s="330"/>
      <c r="DX13" s="330"/>
      <c r="DY13" s="330"/>
      <c r="DZ13" s="330"/>
      <c r="EA13" s="330"/>
      <c r="EB13" s="330"/>
      <c r="EC13" s="330"/>
      <c r="ED13" s="330"/>
      <c r="EE13" s="330"/>
    </row>
    <row r="14" spans="1:135" ht="12" customHeight="1">
      <c r="A14" s="330"/>
      <c r="B14" s="330"/>
      <c r="C14" s="330"/>
      <c r="D14" s="330"/>
      <c r="E14" s="330"/>
      <c r="F14" s="330"/>
      <c r="G14" s="330"/>
      <c r="H14" s="330"/>
      <c r="I14" s="330"/>
      <c r="J14" s="330"/>
      <c r="K14" s="330"/>
      <c r="L14" s="330"/>
      <c r="M14" s="330"/>
      <c r="N14" s="330"/>
      <c r="O14" s="330"/>
      <c r="P14" s="330"/>
      <c r="Q14" s="330"/>
      <c r="R14" s="330"/>
      <c r="S14" s="330"/>
      <c r="T14" s="330"/>
      <c r="U14" s="330"/>
      <c r="V14" s="330"/>
      <c r="W14" s="330"/>
      <c r="X14" s="330"/>
      <c r="Y14" s="330"/>
      <c r="Z14" s="330"/>
      <c r="AA14" s="330"/>
      <c r="AB14" s="330"/>
      <c r="AC14" s="330"/>
      <c r="AD14" s="330"/>
      <c r="AE14" s="330"/>
      <c r="AF14" s="330"/>
      <c r="AG14" s="330"/>
      <c r="AH14" s="330"/>
      <c r="AI14" s="330"/>
      <c r="AJ14" s="330"/>
      <c r="AK14" s="330"/>
      <c r="AL14" s="330"/>
      <c r="AM14" s="330"/>
      <c r="AN14" s="330"/>
      <c r="AO14" s="330"/>
      <c r="AP14" s="330"/>
      <c r="AQ14" s="330"/>
      <c r="AR14" s="330"/>
      <c r="AS14" s="330"/>
      <c r="AT14" s="330"/>
      <c r="AU14" s="330"/>
      <c r="AV14" s="330"/>
      <c r="AW14" s="330"/>
      <c r="AX14" s="330"/>
      <c r="AY14" s="330"/>
      <c r="AZ14" s="330"/>
      <c r="BA14" s="330"/>
      <c r="BB14" s="330"/>
      <c r="BC14" s="330"/>
      <c r="BD14" s="330"/>
      <c r="BE14" s="330"/>
      <c r="BF14" s="330"/>
      <c r="BG14" s="330"/>
      <c r="BH14" s="330"/>
      <c r="BI14" s="330"/>
      <c r="BJ14" s="330"/>
      <c r="BK14" s="330"/>
      <c r="BL14" s="330"/>
      <c r="BM14" s="330"/>
      <c r="BN14" s="330"/>
      <c r="BO14" s="330"/>
      <c r="BP14" s="330"/>
      <c r="BQ14" s="330"/>
      <c r="BR14" s="330"/>
      <c r="BS14" s="330"/>
      <c r="BT14" s="330"/>
      <c r="BU14" s="330"/>
      <c r="BV14" s="330"/>
      <c r="BW14" s="330"/>
      <c r="BX14" s="330"/>
      <c r="BY14" s="330"/>
      <c r="BZ14" s="330"/>
      <c r="CA14" s="330"/>
      <c r="CB14" s="330"/>
      <c r="CC14" s="330"/>
      <c r="CD14" s="330"/>
      <c r="CE14" s="330"/>
      <c r="CF14" s="330"/>
      <c r="CG14" s="330"/>
      <c r="CH14" s="330"/>
      <c r="CI14" s="330"/>
      <c r="CJ14" s="330"/>
      <c r="CK14" s="330"/>
      <c r="CL14" s="330"/>
      <c r="CM14" s="330"/>
      <c r="CN14" s="330"/>
      <c r="CO14" s="330"/>
      <c r="CP14" s="330"/>
      <c r="CQ14" s="330"/>
      <c r="CR14" s="330"/>
      <c r="CS14" s="330"/>
      <c r="CT14" s="330"/>
      <c r="CU14" s="330"/>
      <c r="CV14" s="330"/>
      <c r="CW14" s="330"/>
      <c r="CX14" s="330"/>
      <c r="CY14" s="330"/>
      <c r="CZ14" s="330"/>
      <c r="DA14" s="330"/>
      <c r="DB14" s="330"/>
      <c r="DC14" s="330"/>
      <c r="DD14" s="330"/>
      <c r="DE14" s="330"/>
      <c r="DF14" s="330"/>
      <c r="DG14" s="330"/>
      <c r="DH14" s="330"/>
      <c r="DI14" s="330"/>
      <c r="DJ14" s="330"/>
      <c r="DK14" s="330"/>
      <c r="DL14" s="330"/>
      <c r="DM14" s="330"/>
      <c r="DN14" s="330"/>
      <c r="DO14" s="330"/>
      <c r="DP14" s="330"/>
      <c r="DQ14" s="330"/>
      <c r="DR14" s="330"/>
      <c r="DS14" s="330"/>
      <c r="DT14" s="330"/>
      <c r="DU14" s="330"/>
      <c r="DV14" s="330"/>
      <c r="DW14" s="330"/>
      <c r="DX14" s="330"/>
      <c r="DY14" s="330"/>
      <c r="DZ14" s="330"/>
      <c r="EA14" s="330"/>
      <c r="EB14" s="330"/>
    </row>
    <row r="15" spans="1:135" ht="14" customHeight="1">
      <c r="A15" s="347"/>
      <c r="B15" s="346"/>
      <c r="C15" s="346"/>
      <c r="D15" s="346"/>
      <c r="E15" s="346"/>
      <c r="F15" s="346"/>
      <c r="G15" s="346"/>
      <c r="H15" s="346"/>
      <c r="I15" s="1058" t="s">
        <v>279</v>
      </c>
      <c r="J15" s="1058"/>
      <c r="K15" s="1058"/>
      <c r="L15" s="1058"/>
      <c r="M15" s="1058"/>
      <c r="N15" s="1059"/>
      <c r="O15" s="1070" t="s">
        <v>278</v>
      </c>
      <c r="P15" s="1043"/>
      <c r="Q15" s="1043"/>
      <c r="R15" s="1043"/>
      <c r="S15" s="1043"/>
      <c r="T15" s="1043"/>
      <c r="U15" s="1043"/>
      <c r="V15" s="1043"/>
      <c r="W15" s="1043"/>
      <c r="X15" s="1043"/>
      <c r="Y15" s="1043"/>
      <c r="Z15" s="1043"/>
      <c r="AA15" s="1043"/>
      <c r="AB15" s="1043"/>
      <c r="AC15" s="1043"/>
      <c r="AD15" s="1043"/>
      <c r="AE15" s="1043"/>
      <c r="AF15" s="1043"/>
      <c r="AG15" s="1043"/>
      <c r="AH15" s="1043"/>
      <c r="AI15" s="1043"/>
      <c r="AJ15" s="1043"/>
      <c r="AK15" s="1043"/>
      <c r="AL15" s="1043"/>
      <c r="AM15" s="1043"/>
      <c r="AN15" s="1043"/>
      <c r="AO15" s="1043"/>
      <c r="AP15" s="1043"/>
      <c r="AQ15" s="1043"/>
      <c r="AR15" s="1043"/>
      <c r="AS15" s="1043"/>
      <c r="AT15" s="1043"/>
      <c r="AU15" s="1043"/>
      <c r="AV15" s="1043"/>
      <c r="AW15" s="1043"/>
      <c r="AX15" s="1043"/>
      <c r="AY15" s="1043"/>
      <c r="AZ15" s="1043"/>
      <c r="BA15" s="1043"/>
      <c r="BB15" s="1043"/>
      <c r="BC15" s="1043"/>
      <c r="BD15" s="1043"/>
      <c r="BE15" s="1043"/>
      <c r="BF15" s="1043"/>
      <c r="BG15" s="1043"/>
      <c r="BH15" s="1043"/>
      <c r="BI15" s="1043"/>
      <c r="BJ15" s="1043"/>
      <c r="BK15" s="1043"/>
      <c r="BL15" s="1043"/>
      <c r="BM15" s="1043"/>
      <c r="BN15" s="1071"/>
      <c r="BO15" s="1042" t="s">
        <v>277</v>
      </c>
      <c r="BP15" s="1043"/>
      <c r="BQ15" s="1043"/>
      <c r="BR15" s="1043"/>
      <c r="BS15" s="1043"/>
      <c r="BT15" s="1043"/>
      <c r="BU15" s="1043"/>
      <c r="BV15" s="1043"/>
      <c r="BW15" s="1043"/>
      <c r="BX15" s="1043"/>
      <c r="BY15" s="1043"/>
      <c r="BZ15" s="1043"/>
      <c r="CA15" s="1043"/>
      <c r="CB15" s="1043"/>
      <c r="CC15" s="1043"/>
      <c r="CD15" s="1043"/>
      <c r="CE15" s="1043"/>
      <c r="CF15" s="1043"/>
      <c r="CG15" s="1043"/>
      <c r="CH15" s="1043"/>
      <c r="CI15" s="1043"/>
      <c r="CJ15" s="1043"/>
      <c r="CK15" s="1043"/>
      <c r="CL15" s="1043"/>
      <c r="CM15" s="1043"/>
      <c r="CN15" s="1043"/>
      <c r="CO15" s="1043"/>
      <c r="CP15" s="1043"/>
      <c r="CQ15" s="1043"/>
      <c r="CR15" s="1043"/>
      <c r="CS15" s="1043"/>
      <c r="CT15" s="1043"/>
      <c r="CU15" s="1043"/>
      <c r="CV15" s="1043"/>
      <c r="CW15" s="1043"/>
      <c r="CX15" s="1043"/>
      <c r="CY15" s="1043"/>
      <c r="CZ15" s="1043"/>
      <c r="DA15" s="1044"/>
      <c r="DB15" s="770"/>
      <c r="DC15" s="330"/>
      <c r="DD15" s="330"/>
      <c r="DE15" s="330"/>
      <c r="DF15" s="330"/>
      <c r="DG15" s="330"/>
      <c r="DH15" s="330"/>
      <c r="DI15" s="330"/>
      <c r="DJ15" s="330"/>
      <c r="DK15" s="330"/>
      <c r="DL15" s="330"/>
      <c r="DM15" s="330"/>
      <c r="DN15" s="330"/>
      <c r="DO15" s="330"/>
      <c r="DP15" s="330"/>
      <c r="DQ15" s="330"/>
      <c r="DR15" s="330"/>
      <c r="DS15" s="330"/>
      <c r="DT15" s="330"/>
      <c r="DU15" s="330"/>
      <c r="DV15" s="330"/>
      <c r="DW15" s="330"/>
      <c r="DX15" s="330"/>
      <c r="DY15" s="330"/>
      <c r="DZ15" s="330"/>
      <c r="EA15" s="330"/>
      <c r="EB15" s="330"/>
    </row>
    <row r="16" spans="1:135" ht="14" customHeight="1">
      <c r="A16" s="345"/>
      <c r="B16" s="344"/>
      <c r="C16" s="344"/>
      <c r="D16" s="344"/>
      <c r="E16" s="344"/>
      <c r="F16" s="344"/>
      <c r="G16" s="344"/>
      <c r="H16" s="344"/>
      <c r="I16" s="1060"/>
      <c r="J16" s="1060"/>
      <c r="K16" s="1060"/>
      <c r="L16" s="1060"/>
      <c r="M16" s="1060"/>
      <c r="N16" s="1061"/>
      <c r="O16" s="1072"/>
      <c r="P16" s="1046"/>
      <c r="Q16" s="1046"/>
      <c r="R16" s="1046"/>
      <c r="S16" s="1046"/>
      <c r="T16" s="1046"/>
      <c r="U16" s="1046"/>
      <c r="V16" s="1046"/>
      <c r="W16" s="1046"/>
      <c r="X16" s="1046"/>
      <c r="Y16" s="1046"/>
      <c r="Z16" s="1046"/>
      <c r="AA16" s="1046"/>
      <c r="AB16" s="1046"/>
      <c r="AC16" s="1046"/>
      <c r="AD16" s="1046"/>
      <c r="AE16" s="1046"/>
      <c r="AF16" s="1046"/>
      <c r="AG16" s="1046"/>
      <c r="AH16" s="1046"/>
      <c r="AI16" s="1046"/>
      <c r="AJ16" s="1046"/>
      <c r="AK16" s="1046"/>
      <c r="AL16" s="1046"/>
      <c r="AM16" s="1046"/>
      <c r="AN16" s="1046"/>
      <c r="AO16" s="1046"/>
      <c r="AP16" s="1046"/>
      <c r="AQ16" s="1046"/>
      <c r="AR16" s="1046"/>
      <c r="AS16" s="1046"/>
      <c r="AT16" s="1046"/>
      <c r="AU16" s="1046"/>
      <c r="AV16" s="1046"/>
      <c r="AW16" s="1046"/>
      <c r="AX16" s="1046"/>
      <c r="AY16" s="1046"/>
      <c r="AZ16" s="1046"/>
      <c r="BA16" s="1046"/>
      <c r="BB16" s="1046"/>
      <c r="BC16" s="1046"/>
      <c r="BD16" s="1046"/>
      <c r="BE16" s="1046"/>
      <c r="BF16" s="1046"/>
      <c r="BG16" s="1046"/>
      <c r="BH16" s="1046"/>
      <c r="BI16" s="1046"/>
      <c r="BJ16" s="1046"/>
      <c r="BK16" s="1046"/>
      <c r="BL16" s="1046"/>
      <c r="BM16" s="1046"/>
      <c r="BN16" s="1073"/>
      <c r="BO16" s="1045"/>
      <c r="BP16" s="1046"/>
      <c r="BQ16" s="1046"/>
      <c r="BR16" s="1046"/>
      <c r="BS16" s="1046"/>
      <c r="BT16" s="1046"/>
      <c r="BU16" s="1046"/>
      <c r="BV16" s="1046"/>
      <c r="BW16" s="1046"/>
      <c r="BX16" s="1046"/>
      <c r="BY16" s="1046"/>
      <c r="BZ16" s="1046"/>
      <c r="CA16" s="1046"/>
      <c r="CB16" s="1046"/>
      <c r="CC16" s="1046"/>
      <c r="CD16" s="1046"/>
      <c r="CE16" s="1046"/>
      <c r="CF16" s="1046"/>
      <c r="CG16" s="1046"/>
      <c r="CH16" s="1046"/>
      <c r="CI16" s="1046"/>
      <c r="CJ16" s="1046"/>
      <c r="CK16" s="1046"/>
      <c r="CL16" s="1046"/>
      <c r="CM16" s="1046"/>
      <c r="CN16" s="1046"/>
      <c r="CO16" s="1046"/>
      <c r="CP16" s="1046"/>
      <c r="CQ16" s="1046"/>
      <c r="CR16" s="1046"/>
      <c r="CS16" s="1046"/>
      <c r="CT16" s="1046"/>
      <c r="CU16" s="1046"/>
      <c r="CV16" s="1046"/>
      <c r="CW16" s="1046"/>
      <c r="CX16" s="1046"/>
      <c r="CY16" s="1046"/>
      <c r="CZ16" s="1046"/>
      <c r="DA16" s="1047"/>
      <c r="DB16" s="770"/>
      <c r="DC16" s="330"/>
      <c r="DD16" s="330"/>
      <c r="DE16" s="330"/>
      <c r="DF16" s="330"/>
      <c r="DG16" s="330"/>
      <c r="DH16" s="330"/>
      <c r="DI16" s="330"/>
      <c r="DJ16" s="330"/>
      <c r="DK16" s="330"/>
      <c r="DL16" s="330"/>
      <c r="DM16" s="330"/>
      <c r="DN16" s="330"/>
      <c r="DO16" s="330"/>
      <c r="DP16" s="330"/>
      <c r="DQ16" s="330"/>
      <c r="DR16" s="330"/>
      <c r="DS16" s="330"/>
      <c r="DT16" s="330"/>
      <c r="DU16" s="330"/>
      <c r="DV16" s="330"/>
      <c r="DW16" s="330"/>
      <c r="DX16" s="330"/>
      <c r="DY16" s="330"/>
      <c r="DZ16" s="330"/>
      <c r="EA16" s="330"/>
      <c r="EB16" s="330"/>
    </row>
    <row r="17" spans="1:132" ht="14" customHeight="1">
      <c r="A17" s="345"/>
      <c r="B17" s="344"/>
      <c r="C17" s="344"/>
      <c r="D17" s="344"/>
      <c r="E17" s="344"/>
      <c r="F17" s="344"/>
      <c r="G17" s="344"/>
      <c r="H17" s="344"/>
      <c r="I17" s="344"/>
      <c r="J17" s="344"/>
      <c r="K17" s="344"/>
      <c r="L17" s="344"/>
      <c r="M17" s="344"/>
      <c r="N17" s="343"/>
      <c r="O17" s="942" t="s">
        <v>342</v>
      </c>
      <c r="P17" s="819"/>
      <c r="Q17" s="819"/>
      <c r="R17" s="819"/>
      <c r="S17" s="819"/>
      <c r="T17" s="819"/>
      <c r="U17" s="819"/>
      <c r="V17" s="819"/>
      <c r="W17" s="819"/>
      <c r="X17" s="819"/>
      <c r="Y17" s="819"/>
      <c r="Z17" s="819"/>
      <c r="AA17" s="819"/>
      <c r="AB17" s="943" t="s">
        <v>343</v>
      </c>
      <c r="AC17" s="819"/>
      <c r="AD17" s="819"/>
      <c r="AE17" s="819"/>
      <c r="AF17" s="819"/>
      <c r="AG17" s="819"/>
      <c r="AH17" s="819"/>
      <c r="AI17" s="819"/>
      <c r="AJ17" s="819"/>
      <c r="AK17" s="819"/>
      <c r="AL17" s="819"/>
      <c r="AM17" s="819"/>
      <c r="AN17" s="819"/>
      <c r="AO17" s="819" t="s">
        <v>344</v>
      </c>
      <c r="AP17" s="819"/>
      <c r="AQ17" s="819"/>
      <c r="AR17" s="819"/>
      <c r="AS17" s="819"/>
      <c r="AT17" s="819"/>
      <c r="AU17" s="819"/>
      <c r="AV17" s="819"/>
      <c r="AW17" s="819"/>
      <c r="AX17" s="819"/>
      <c r="AY17" s="819"/>
      <c r="AZ17" s="819"/>
      <c r="BA17" s="819"/>
      <c r="BB17" s="943" t="s">
        <v>345</v>
      </c>
      <c r="BC17" s="819"/>
      <c r="BD17" s="819"/>
      <c r="BE17" s="819"/>
      <c r="BF17" s="819"/>
      <c r="BG17" s="819"/>
      <c r="BH17" s="819"/>
      <c r="BI17" s="819"/>
      <c r="BJ17" s="819"/>
      <c r="BK17" s="819"/>
      <c r="BL17" s="819"/>
      <c r="BM17" s="819"/>
      <c r="BN17" s="1033"/>
      <c r="BO17" s="818" t="s">
        <v>751</v>
      </c>
      <c r="BP17" s="819"/>
      <c r="BQ17" s="819"/>
      <c r="BR17" s="819"/>
      <c r="BS17" s="819"/>
      <c r="BT17" s="819"/>
      <c r="BU17" s="819"/>
      <c r="BV17" s="819"/>
      <c r="BW17" s="819"/>
      <c r="BX17" s="819"/>
      <c r="BY17" s="819"/>
      <c r="BZ17" s="819"/>
      <c r="CA17" s="819"/>
      <c r="CB17" s="819"/>
      <c r="CC17" s="819"/>
      <c r="CD17" s="819"/>
      <c r="CE17" s="819"/>
      <c r="CF17" s="819"/>
      <c r="CG17" s="819"/>
      <c r="CH17" s="819"/>
      <c r="CI17" s="819"/>
      <c r="CJ17" s="819"/>
      <c r="CK17" s="819"/>
      <c r="CL17" s="819"/>
      <c r="CM17" s="819"/>
      <c r="CN17" s="819"/>
      <c r="CO17" s="1112"/>
      <c r="CP17" s="1112"/>
      <c r="CQ17" s="1112"/>
      <c r="CR17" s="1112"/>
      <c r="CS17" s="1112"/>
      <c r="CT17" s="1112"/>
      <c r="CU17" s="1112"/>
      <c r="CV17" s="1112"/>
      <c r="CW17" s="1112"/>
      <c r="CX17" s="1112"/>
      <c r="CY17" s="1112"/>
      <c r="CZ17" s="1112"/>
      <c r="DA17" s="1113"/>
      <c r="DB17" s="770"/>
      <c r="DC17" s="330"/>
      <c r="DD17" s="330"/>
      <c r="DE17" s="330"/>
      <c r="DF17" s="330"/>
      <c r="DG17" s="330"/>
      <c r="DH17" s="330"/>
      <c r="DI17" s="330"/>
      <c r="DJ17" s="330"/>
      <c r="DK17" s="330"/>
      <c r="DL17" s="330"/>
      <c r="DM17" s="330"/>
      <c r="DN17" s="330"/>
      <c r="DO17" s="330"/>
      <c r="DP17" s="330"/>
      <c r="DQ17" s="330"/>
      <c r="DR17" s="330"/>
      <c r="DS17" s="330"/>
      <c r="DT17" s="330"/>
      <c r="DU17" s="330"/>
      <c r="DV17" s="330"/>
      <c r="DW17" s="330"/>
      <c r="DX17" s="330"/>
      <c r="DY17" s="330"/>
      <c r="DZ17" s="330"/>
      <c r="EA17" s="330"/>
      <c r="EB17" s="330"/>
    </row>
    <row r="18" spans="1:132" ht="14" customHeight="1">
      <c r="A18" s="345"/>
      <c r="B18" s="344"/>
      <c r="C18" s="344"/>
      <c r="D18" s="344"/>
      <c r="E18" s="344"/>
      <c r="F18" s="344"/>
      <c r="G18" s="344"/>
      <c r="H18" s="344"/>
      <c r="I18" s="344"/>
      <c r="J18" s="344"/>
      <c r="K18" s="344"/>
      <c r="L18" s="344"/>
      <c r="M18" s="344"/>
      <c r="N18" s="343"/>
      <c r="O18" s="942"/>
      <c r="P18" s="819"/>
      <c r="Q18" s="819"/>
      <c r="R18" s="819"/>
      <c r="S18" s="819"/>
      <c r="T18" s="819"/>
      <c r="U18" s="819"/>
      <c r="V18" s="819"/>
      <c r="W18" s="819"/>
      <c r="X18" s="819"/>
      <c r="Y18" s="819"/>
      <c r="Z18" s="819"/>
      <c r="AA18" s="819"/>
      <c r="AB18" s="819"/>
      <c r="AC18" s="819"/>
      <c r="AD18" s="819"/>
      <c r="AE18" s="819"/>
      <c r="AF18" s="819"/>
      <c r="AG18" s="819"/>
      <c r="AH18" s="819"/>
      <c r="AI18" s="819"/>
      <c r="AJ18" s="819"/>
      <c r="AK18" s="819"/>
      <c r="AL18" s="819"/>
      <c r="AM18" s="819"/>
      <c r="AN18" s="819"/>
      <c r="AO18" s="819"/>
      <c r="AP18" s="819"/>
      <c r="AQ18" s="819"/>
      <c r="AR18" s="819"/>
      <c r="AS18" s="819"/>
      <c r="AT18" s="819"/>
      <c r="AU18" s="819"/>
      <c r="AV18" s="819"/>
      <c r="AW18" s="819"/>
      <c r="AX18" s="819"/>
      <c r="AY18" s="819"/>
      <c r="AZ18" s="819"/>
      <c r="BA18" s="819"/>
      <c r="BB18" s="819"/>
      <c r="BC18" s="819"/>
      <c r="BD18" s="819"/>
      <c r="BE18" s="819"/>
      <c r="BF18" s="819"/>
      <c r="BG18" s="819"/>
      <c r="BH18" s="819"/>
      <c r="BI18" s="819"/>
      <c r="BJ18" s="819"/>
      <c r="BK18" s="819"/>
      <c r="BL18" s="819"/>
      <c r="BM18" s="819"/>
      <c r="BN18" s="1033"/>
      <c r="BO18" s="818"/>
      <c r="BP18" s="819"/>
      <c r="BQ18" s="819"/>
      <c r="BR18" s="819"/>
      <c r="BS18" s="819"/>
      <c r="BT18" s="819"/>
      <c r="BU18" s="819"/>
      <c r="BV18" s="819"/>
      <c r="BW18" s="819"/>
      <c r="BX18" s="819"/>
      <c r="BY18" s="819"/>
      <c r="BZ18" s="819"/>
      <c r="CA18" s="819"/>
      <c r="CB18" s="819"/>
      <c r="CC18" s="819"/>
      <c r="CD18" s="819"/>
      <c r="CE18" s="819"/>
      <c r="CF18" s="819"/>
      <c r="CG18" s="819"/>
      <c r="CH18" s="819"/>
      <c r="CI18" s="819"/>
      <c r="CJ18" s="819"/>
      <c r="CK18" s="819"/>
      <c r="CL18" s="819"/>
      <c r="CM18" s="819"/>
      <c r="CN18" s="819"/>
      <c r="CO18" s="1112"/>
      <c r="CP18" s="1112"/>
      <c r="CQ18" s="1112"/>
      <c r="CR18" s="1112"/>
      <c r="CS18" s="1112"/>
      <c r="CT18" s="1112"/>
      <c r="CU18" s="1112"/>
      <c r="CV18" s="1112"/>
      <c r="CW18" s="1112"/>
      <c r="CX18" s="1112"/>
      <c r="CY18" s="1112"/>
      <c r="CZ18" s="1112"/>
      <c r="DA18" s="1113"/>
      <c r="DB18" s="770"/>
      <c r="DC18" s="330"/>
      <c r="DD18" s="330"/>
      <c r="DE18" s="330"/>
      <c r="DF18" s="330"/>
      <c r="DG18" s="330"/>
      <c r="DH18" s="330"/>
      <c r="DI18" s="330"/>
      <c r="DJ18" s="330"/>
      <c r="DK18" s="330"/>
      <c r="DL18" s="330"/>
      <c r="DM18" s="330"/>
      <c r="DN18" s="330"/>
      <c r="DO18" s="330"/>
      <c r="DP18" s="330"/>
      <c r="DQ18" s="330"/>
      <c r="DR18" s="330"/>
      <c r="DS18" s="330"/>
      <c r="DT18" s="330"/>
      <c r="DU18" s="330"/>
      <c r="DV18" s="330"/>
      <c r="DW18" s="330"/>
      <c r="DX18" s="330"/>
      <c r="DY18" s="330"/>
      <c r="DZ18" s="330"/>
      <c r="EA18" s="330"/>
      <c r="EB18" s="330"/>
    </row>
    <row r="19" spans="1:132" ht="14" customHeight="1">
      <c r="A19" s="345"/>
      <c r="B19" s="344"/>
      <c r="C19" s="344"/>
      <c r="D19" s="344"/>
      <c r="E19" s="344"/>
      <c r="F19" s="344"/>
      <c r="G19" s="344"/>
      <c r="H19" s="344"/>
      <c r="I19" s="344"/>
      <c r="J19" s="344"/>
      <c r="K19" s="344"/>
      <c r="L19" s="344"/>
      <c r="M19" s="344"/>
      <c r="N19" s="343"/>
      <c r="O19" s="922" t="s">
        <v>276</v>
      </c>
      <c r="P19" s="923"/>
      <c r="Q19" s="923"/>
      <c r="R19" s="923"/>
      <c r="S19" s="923"/>
      <c r="T19" s="923"/>
      <c r="U19" s="923"/>
      <c r="V19" s="923"/>
      <c r="W19" s="923"/>
      <c r="X19" s="923"/>
      <c r="Y19" s="923"/>
      <c r="Z19" s="923"/>
      <c r="AA19" s="924"/>
      <c r="AB19" s="939"/>
      <c r="AC19" s="940"/>
      <c r="AD19" s="940"/>
      <c r="AE19" s="940"/>
      <c r="AF19" s="940"/>
      <c r="AG19" s="940"/>
      <c r="AH19" s="940"/>
      <c r="AI19" s="940"/>
      <c r="AJ19" s="940"/>
      <c r="AK19" s="940"/>
      <c r="AL19" s="940"/>
      <c r="AM19" s="940"/>
      <c r="AN19" s="941"/>
      <c r="AO19" s="1030" t="s">
        <v>346</v>
      </c>
      <c r="AP19" s="996"/>
      <c r="AQ19" s="996"/>
      <c r="AR19" s="996"/>
      <c r="AS19" s="996"/>
      <c r="AT19" s="996"/>
      <c r="AU19" s="996"/>
      <c r="AV19" s="996"/>
      <c r="AW19" s="996"/>
      <c r="AX19" s="996"/>
      <c r="AY19" s="996"/>
      <c r="AZ19" s="996"/>
      <c r="BA19" s="997"/>
      <c r="BB19" s="819"/>
      <c r="BC19" s="819"/>
      <c r="BD19" s="819"/>
      <c r="BE19" s="819"/>
      <c r="BF19" s="819"/>
      <c r="BG19" s="819"/>
      <c r="BH19" s="819"/>
      <c r="BI19" s="819"/>
      <c r="BJ19" s="819"/>
      <c r="BK19" s="819"/>
      <c r="BL19" s="819"/>
      <c r="BM19" s="819"/>
      <c r="BN19" s="1033"/>
      <c r="BO19" s="922" t="s">
        <v>340</v>
      </c>
      <c r="BP19" s="996"/>
      <c r="BQ19" s="996"/>
      <c r="BR19" s="996"/>
      <c r="BS19" s="996"/>
      <c r="BT19" s="996"/>
      <c r="BU19" s="996"/>
      <c r="BV19" s="996"/>
      <c r="BW19" s="996"/>
      <c r="BX19" s="996"/>
      <c r="BY19" s="996"/>
      <c r="BZ19" s="996"/>
      <c r="CA19" s="997"/>
      <c r="CB19" s="1030" t="s">
        <v>716</v>
      </c>
      <c r="CC19" s="996"/>
      <c r="CD19" s="996"/>
      <c r="CE19" s="996"/>
      <c r="CF19" s="996"/>
      <c r="CG19" s="996"/>
      <c r="CH19" s="996"/>
      <c r="CI19" s="996"/>
      <c r="CJ19" s="996"/>
      <c r="CK19" s="996"/>
      <c r="CL19" s="996"/>
      <c r="CM19" s="996"/>
      <c r="CN19" s="997"/>
      <c r="CO19" s="943" t="s">
        <v>339</v>
      </c>
      <c r="CP19" s="819"/>
      <c r="CQ19" s="819"/>
      <c r="CR19" s="819"/>
      <c r="CS19" s="819"/>
      <c r="CT19" s="819"/>
      <c r="CU19" s="819"/>
      <c r="CV19" s="819"/>
      <c r="CW19" s="819"/>
      <c r="CX19" s="819"/>
      <c r="CY19" s="819"/>
      <c r="CZ19" s="819"/>
      <c r="DA19" s="1068"/>
      <c r="DB19" s="770"/>
      <c r="DC19" s="330"/>
      <c r="DD19" s="330"/>
      <c r="DE19" s="330"/>
      <c r="DF19" s="330"/>
      <c r="DG19" s="330"/>
      <c r="DH19" s="330"/>
      <c r="DI19" s="330"/>
      <c r="DJ19" s="330"/>
      <c r="DK19" s="330"/>
      <c r="DL19" s="330"/>
      <c r="DM19" s="330"/>
      <c r="DN19" s="330"/>
      <c r="DO19" s="330"/>
      <c r="DP19" s="330"/>
      <c r="DQ19" s="330"/>
      <c r="DR19" s="330"/>
      <c r="DS19" s="330"/>
      <c r="DT19" s="330"/>
      <c r="DU19" s="330"/>
      <c r="DV19" s="330"/>
      <c r="DW19" s="330"/>
      <c r="DX19" s="330"/>
      <c r="DY19" s="330"/>
      <c r="DZ19" s="330"/>
      <c r="EA19" s="330"/>
      <c r="EB19" s="330"/>
    </row>
    <row r="20" spans="1:132" ht="14" customHeight="1">
      <c r="A20" s="345"/>
      <c r="B20" s="344"/>
      <c r="C20" s="344"/>
      <c r="D20" s="344"/>
      <c r="E20" s="344"/>
      <c r="F20" s="344"/>
      <c r="G20" s="344"/>
      <c r="H20" s="344"/>
      <c r="I20" s="344"/>
      <c r="J20" s="344"/>
      <c r="K20" s="344"/>
      <c r="L20" s="344"/>
      <c r="M20" s="344"/>
      <c r="N20" s="343"/>
      <c r="O20" s="925"/>
      <c r="P20" s="926"/>
      <c r="Q20" s="926"/>
      <c r="R20" s="926"/>
      <c r="S20" s="926"/>
      <c r="T20" s="926"/>
      <c r="U20" s="926"/>
      <c r="V20" s="926"/>
      <c r="W20" s="926"/>
      <c r="X20" s="926"/>
      <c r="Y20" s="926"/>
      <c r="Z20" s="926"/>
      <c r="AA20" s="927"/>
      <c r="AB20" s="1014" t="s">
        <v>275</v>
      </c>
      <c r="AC20" s="1015"/>
      <c r="AD20" s="1015"/>
      <c r="AE20" s="1015"/>
      <c r="AF20" s="1015"/>
      <c r="AG20" s="1015"/>
      <c r="AH20" s="1015"/>
      <c r="AI20" s="1015"/>
      <c r="AJ20" s="1015"/>
      <c r="AK20" s="1015"/>
      <c r="AL20" s="1015"/>
      <c r="AM20" s="1015"/>
      <c r="AN20" s="1016"/>
      <c r="AO20" s="1031"/>
      <c r="AP20" s="999"/>
      <c r="AQ20" s="999"/>
      <c r="AR20" s="999"/>
      <c r="AS20" s="999"/>
      <c r="AT20" s="999"/>
      <c r="AU20" s="999"/>
      <c r="AV20" s="999"/>
      <c r="AW20" s="999"/>
      <c r="AX20" s="999"/>
      <c r="AY20" s="999"/>
      <c r="AZ20" s="999"/>
      <c r="BA20" s="1000"/>
      <c r="BB20" s="819"/>
      <c r="BC20" s="819"/>
      <c r="BD20" s="819"/>
      <c r="BE20" s="819"/>
      <c r="BF20" s="819"/>
      <c r="BG20" s="819"/>
      <c r="BH20" s="819"/>
      <c r="BI20" s="819"/>
      <c r="BJ20" s="819"/>
      <c r="BK20" s="819"/>
      <c r="BL20" s="819"/>
      <c r="BM20" s="819"/>
      <c r="BN20" s="1033"/>
      <c r="BO20" s="998"/>
      <c r="BP20" s="999"/>
      <c r="BQ20" s="999"/>
      <c r="BR20" s="999"/>
      <c r="BS20" s="999"/>
      <c r="BT20" s="999"/>
      <c r="BU20" s="999"/>
      <c r="BV20" s="999"/>
      <c r="BW20" s="999"/>
      <c r="BX20" s="999"/>
      <c r="BY20" s="999"/>
      <c r="BZ20" s="999"/>
      <c r="CA20" s="1000"/>
      <c r="CB20" s="1031"/>
      <c r="CC20" s="999"/>
      <c r="CD20" s="999"/>
      <c r="CE20" s="999"/>
      <c r="CF20" s="999"/>
      <c r="CG20" s="999"/>
      <c r="CH20" s="999"/>
      <c r="CI20" s="999"/>
      <c r="CJ20" s="999"/>
      <c r="CK20" s="999"/>
      <c r="CL20" s="999"/>
      <c r="CM20" s="999"/>
      <c r="CN20" s="1000"/>
      <c r="CO20" s="819"/>
      <c r="CP20" s="819"/>
      <c r="CQ20" s="819"/>
      <c r="CR20" s="819"/>
      <c r="CS20" s="819"/>
      <c r="CT20" s="819"/>
      <c r="CU20" s="819"/>
      <c r="CV20" s="819"/>
      <c r="CW20" s="819"/>
      <c r="CX20" s="819"/>
      <c r="CY20" s="819"/>
      <c r="CZ20" s="819"/>
      <c r="DA20" s="1068"/>
      <c r="DB20" s="770"/>
      <c r="DC20" s="330"/>
      <c r="DD20" s="330"/>
      <c r="DE20" s="330"/>
      <c r="DF20" s="330"/>
      <c r="DG20" s="330"/>
      <c r="DH20" s="330"/>
      <c r="DI20" s="330"/>
      <c r="DJ20" s="330"/>
      <c r="DK20" s="330"/>
      <c r="DL20" s="330"/>
      <c r="DM20" s="330"/>
      <c r="DN20" s="330"/>
      <c r="DO20" s="330"/>
      <c r="DP20" s="330"/>
      <c r="DQ20" s="330"/>
      <c r="DR20" s="330"/>
      <c r="DS20" s="330"/>
      <c r="DT20" s="330"/>
      <c r="DU20" s="330"/>
      <c r="DV20" s="330"/>
      <c r="DW20" s="330"/>
      <c r="DX20" s="330"/>
      <c r="DY20" s="330"/>
      <c r="DZ20" s="330"/>
      <c r="EA20" s="330"/>
      <c r="EB20" s="330"/>
    </row>
    <row r="21" spans="1:132" ht="14" customHeight="1">
      <c r="A21" s="345"/>
      <c r="B21" s="344"/>
      <c r="C21" s="344"/>
      <c r="D21" s="344"/>
      <c r="E21" s="344"/>
      <c r="F21" s="344"/>
      <c r="G21" s="344"/>
      <c r="H21" s="344"/>
      <c r="I21" s="344"/>
      <c r="J21" s="344"/>
      <c r="K21" s="344"/>
      <c r="L21" s="344"/>
      <c r="M21" s="344"/>
      <c r="N21" s="343"/>
      <c r="O21" s="925"/>
      <c r="P21" s="926"/>
      <c r="Q21" s="926"/>
      <c r="R21" s="926"/>
      <c r="S21" s="926"/>
      <c r="T21" s="926"/>
      <c r="U21" s="926"/>
      <c r="V21" s="926"/>
      <c r="W21" s="926"/>
      <c r="X21" s="926"/>
      <c r="Y21" s="926"/>
      <c r="Z21" s="926"/>
      <c r="AA21" s="927"/>
      <c r="AB21" s="1014"/>
      <c r="AC21" s="1015"/>
      <c r="AD21" s="1015"/>
      <c r="AE21" s="1015"/>
      <c r="AF21" s="1015"/>
      <c r="AG21" s="1015"/>
      <c r="AH21" s="1015"/>
      <c r="AI21" s="1015"/>
      <c r="AJ21" s="1015"/>
      <c r="AK21" s="1015"/>
      <c r="AL21" s="1015"/>
      <c r="AM21" s="1015"/>
      <c r="AN21" s="1016"/>
      <c r="AO21" s="1031"/>
      <c r="AP21" s="999"/>
      <c r="AQ21" s="999"/>
      <c r="AR21" s="999"/>
      <c r="AS21" s="999"/>
      <c r="AT21" s="999"/>
      <c r="AU21" s="999"/>
      <c r="AV21" s="999"/>
      <c r="AW21" s="999"/>
      <c r="AX21" s="999"/>
      <c r="AY21" s="999"/>
      <c r="AZ21" s="999"/>
      <c r="BA21" s="1000"/>
      <c r="BB21" s="819"/>
      <c r="BC21" s="819"/>
      <c r="BD21" s="819"/>
      <c r="BE21" s="819"/>
      <c r="BF21" s="819"/>
      <c r="BG21" s="819"/>
      <c r="BH21" s="819"/>
      <c r="BI21" s="819"/>
      <c r="BJ21" s="819"/>
      <c r="BK21" s="819"/>
      <c r="BL21" s="819"/>
      <c r="BM21" s="819"/>
      <c r="BN21" s="1033"/>
      <c r="BO21" s="998"/>
      <c r="BP21" s="999"/>
      <c r="BQ21" s="999"/>
      <c r="BR21" s="999"/>
      <c r="BS21" s="999"/>
      <c r="BT21" s="999"/>
      <c r="BU21" s="999"/>
      <c r="BV21" s="999"/>
      <c r="BW21" s="999"/>
      <c r="BX21" s="999"/>
      <c r="BY21" s="999"/>
      <c r="BZ21" s="999"/>
      <c r="CA21" s="1000"/>
      <c r="CB21" s="1031"/>
      <c r="CC21" s="999"/>
      <c r="CD21" s="999"/>
      <c r="CE21" s="999"/>
      <c r="CF21" s="999"/>
      <c r="CG21" s="999"/>
      <c r="CH21" s="999"/>
      <c r="CI21" s="999"/>
      <c r="CJ21" s="999"/>
      <c r="CK21" s="999"/>
      <c r="CL21" s="999"/>
      <c r="CM21" s="999"/>
      <c r="CN21" s="1000"/>
      <c r="CO21" s="819"/>
      <c r="CP21" s="819"/>
      <c r="CQ21" s="819"/>
      <c r="CR21" s="819"/>
      <c r="CS21" s="819"/>
      <c r="CT21" s="819"/>
      <c r="CU21" s="819"/>
      <c r="CV21" s="819"/>
      <c r="CW21" s="819"/>
      <c r="CX21" s="819"/>
      <c r="CY21" s="819"/>
      <c r="CZ21" s="819"/>
      <c r="DA21" s="1068"/>
      <c r="DB21" s="770"/>
      <c r="DC21" s="330"/>
      <c r="DD21" s="330"/>
      <c r="DE21" s="330"/>
      <c r="DF21" s="330"/>
      <c r="DG21" s="330"/>
      <c r="DH21" s="330"/>
      <c r="DI21" s="330"/>
      <c r="DJ21" s="330"/>
      <c r="DK21" s="330"/>
      <c r="DL21" s="330"/>
      <c r="DM21" s="330"/>
      <c r="DN21" s="330"/>
      <c r="DO21" s="330"/>
      <c r="DP21" s="330"/>
      <c r="DQ21" s="330"/>
      <c r="DR21" s="330"/>
      <c r="DS21" s="330"/>
      <c r="DT21" s="330"/>
      <c r="DU21" s="330"/>
      <c r="DV21" s="330"/>
      <c r="DW21" s="330"/>
      <c r="DX21" s="330"/>
      <c r="DY21" s="330"/>
      <c r="DZ21" s="330"/>
      <c r="EA21" s="330"/>
      <c r="EB21" s="330"/>
    </row>
    <row r="22" spans="1:132" ht="14" customHeight="1">
      <c r="A22" s="345"/>
      <c r="B22" s="344"/>
      <c r="C22" s="344"/>
      <c r="D22" s="344"/>
      <c r="E22" s="344"/>
      <c r="F22" s="344"/>
      <c r="G22" s="344"/>
      <c r="H22" s="344"/>
      <c r="I22" s="344"/>
      <c r="J22" s="344"/>
      <c r="K22" s="344"/>
      <c r="L22" s="344"/>
      <c r="M22" s="344"/>
      <c r="N22" s="343"/>
      <c r="O22" s="925"/>
      <c r="P22" s="926"/>
      <c r="Q22" s="926"/>
      <c r="R22" s="926"/>
      <c r="S22" s="926"/>
      <c r="T22" s="926"/>
      <c r="U22" s="926"/>
      <c r="V22" s="926"/>
      <c r="W22" s="926"/>
      <c r="X22" s="926"/>
      <c r="Y22" s="926"/>
      <c r="Z22" s="926"/>
      <c r="AA22" s="927"/>
      <c r="AB22" s="1014"/>
      <c r="AC22" s="1015"/>
      <c r="AD22" s="1015"/>
      <c r="AE22" s="1015"/>
      <c r="AF22" s="1015"/>
      <c r="AG22" s="1015"/>
      <c r="AH22" s="1015"/>
      <c r="AI22" s="1015"/>
      <c r="AJ22" s="1015"/>
      <c r="AK22" s="1015"/>
      <c r="AL22" s="1015"/>
      <c r="AM22" s="1015"/>
      <c r="AN22" s="1016"/>
      <c r="AO22" s="1031"/>
      <c r="AP22" s="999"/>
      <c r="AQ22" s="999"/>
      <c r="AR22" s="999"/>
      <c r="AS22" s="999"/>
      <c r="AT22" s="999"/>
      <c r="AU22" s="999"/>
      <c r="AV22" s="999"/>
      <c r="AW22" s="999"/>
      <c r="AX22" s="999"/>
      <c r="AY22" s="999"/>
      <c r="AZ22" s="999"/>
      <c r="BA22" s="1000"/>
      <c r="BB22" s="819"/>
      <c r="BC22" s="819"/>
      <c r="BD22" s="819"/>
      <c r="BE22" s="819"/>
      <c r="BF22" s="819"/>
      <c r="BG22" s="819"/>
      <c r="BH22" s="819"/>
      <c r="BI22" s="819"/>
      <c r="BJ22" s="819"/>
      <c r="BK22" s="819"/>
      <c r="BL22" s="819"/>
      <c r="BM22" s="819"/>
      <c r="BN22" s="1033"/>
      <c r="BO22" s="998"/>
      <c r="BP22" s="999"/>
      <c r="BQ22" s="999"/>
      <c r="BR22" s="999"/>
      <c r="BS22" s="999"/>
      <c r="BT22" s="999"/>
      <c r="BU22" s="999"/>
      <c r="BV22" s="999"/>
      <c r="BW22" s="999"/>
      <c r="BX22" s="999"/>
      <c r="BY22" s="999"/>
      <c r="BZ22" s="999"/>
      <c r="CA22" s="1000"/>
      <c r="CB22" s="1031"/>
      <c r="CC22" s="999"/>
      <c r="CD22" s="999"/>
      <c r="CE22" s="999"/>
      <c r="CF22" s="999"/>
      <c r="CG22" s="999"/>
      <c r="CH22" s="999"/>
      <c r="CI22" s="999"/>
      <c r="CJ22" s="999"/>
      <c r="CK22" s="999"/>
      <c r="CL22" s="999"/>
      <c r="CM22" s="999"/>
      <c r="CN22" s="1000"/>
      <c r="CO22" s="819"/>
      <c r="CP22" s="819"/>
      <c r="CQ22" s="819"/>
      <c r="CR22" s="819"/>
      <c r="CS22" s="819"/>
      <c r="CT22" s="819"/>
      <c r="CU22" s="819"/>
      <c r="CV22" s="819"/>
      <c r="CW22" s="819"/>
      <c r="CX22" s="819"/>
      <c r="CY22" s="819"/>
      <c r="CZ22" s="819"/>
      <c r="DA22" s="1068"/>
      <c r="DB22" s="770"/>
      <c r="DC22" s="330"/>
      <c r="DD22" s="330"/>
      <c r="DE22" s="330"/>
      <c r="DF22" s="330"/>
      <c r="DG22" s="330"/>
      <c r="DH22" s="330"/>
      <c r="DI22" s="330"/>
      <c r="DJ22" s="330"/>
      <c r="DK22" s="330"/>
      <c r="DL22" s="330"/>
      <c r="DM22" s="330"/>
      <c r="DN22" s="330"/>
      <c r="DO22" s="330"/>
      <c r="DP22" s="330"/>
      <c r="DQ22" s="330"/>
      <c r="DR22" s="330"/>
      <c r="DS22" s="330"/>
      <c r="DT22" s="330"/>
      <c r="DU22" s="330"/>
      <c r="DV22" s="330"/>
      <c r="DW22" s="330"/>
      <c r="DX22" s="330"/>
      <c r="DY22" s="330"/>
      <c r="DZ22" s="330"/>
      <c r="EA22" s="330"/>
      <c r="EB22" s="330"/>
    </row>
    <row r="23" spans="1:132" ht="14" customHeight="1">
      <c r="A23" s="1062" t="s">
        <v>274</v>
      </c>
      <c r="B23" s="1060"/>
      <c r="C23" s="1060"/>
      <c r="D23" s="1060"/>
      <c r="E23" s="1060"/>
      <c r="F23" s="344"/>
      <c r="G23" s="344"/>
      <c r="H23" s="344"/>
      <c r="I23" s="344"/>
      <c r="J23" s="344"/>
      <c r="K23" s="344"/>
      <c r="L23" s="344"/>
      <c r="M23" s="344"/>
      <c r="N23" s="343"/>
      <c r="O23" s="925"/>
      <c r="P23" s="926"/>
      <c r="Q23" s="926"/>
      <c r="R23" s="926"/>
      <c r="S23" s="926"/>
      <c r="T23" s="926"/>
      <c r="U23" s="926"/>
      <c r="V23" s="926"/>
      <c r="W23" s="926"/>
      <c r="X23" s="926"/>
      <c r="Y23" s="926"/>
      <c r="Z23" s="926"/>
      <c r="AA23" s="927"/>
      <c r="AB23" s="1014"/>
      <c r="AC23" s="1015"/>
      <c r="AD23" s="1015"/>
      <c r="AE23" s="1015"/>
      <c r="AF23" s="1015"/>
      <c r="AG23" s="1015"/>
      <c r="AH23" s="1015"/>
      <c r="AI23" s="1015"/>
      <c r="AJ23" s="1015"/>
      <c r="AK23" s="1015"/>
      <c r="AL23" s="1015"/>
      <c r="AM23" s="1015"/>
      <c r="AN23" s="1016"/>
      <c r="AO23" s="1031"/>
      <c r="AP23" s="999"/>
      <c r="AQ23" s="999"/>
      <c r="AR23" s="999"/>
      <c r="AS23" s="999"/>
      <c r="AT23" s="999"/>
      <c r="AU23" s="999"/>
      <c r="AV23" s="999"/>
      <c r="AW23" s="999"/>
      <c r="AX23" s="999"/>
      <c r="AY23" s="999"/>
      <c r="AZ23" s="999"/>
      <c r="BA23" s="1000"/>
      <c r="BB23" s="819"/>
      <c r="BC23" s="819"/>
      <c r="BD23" s="819"/>
      <c r="BE23" s="819"/>
      <c r="BF23" s="819"/>
      <c r="BG23" s="819"/>
      <c r="BH23" s="819"/>
      <c r="BI23" s="819"/>
      <c r="BJ23" s="819"/>
      <c r="BK23" s="819"/>
      <c r="BL23" s="819"/>
      <c r="BM23" s="819"/>
      <c r="BN23" s="1033"/>
      <c r="BO23" s="998"/>
      <c r="BP23" s="999"/>
      <c r="BQ23" s="999"/>
      <c r="BR23" s="999"/>
      <c r="BS23" s="999"/>
      <c r="BT23" s="999"/>
      <c r="BU23" s="999"/>
      <c r="BV23" s="999"/>
      <c r="BW23" s="999"/>
      <c r="BX23" s="999"/>
      <c r="BY23" s="999"/>
      <c r="BZ23" s="999"/>
      <c r="CA23" s="1000"/>
      <c r="CB23" s="1031"/>
      <c r="CC23" s="999"/>
      <c r="CD23" s="999"/>
      <c r="CE23" s="999"/>
      <c r="CF23" s="999"/>
      <c r="CG23" s="999"/>
      <c r="CH23" s="999"/>
      <c r="CI23" s="999"/>
      <c r="CJ23" s="999"/>
      <c r="CK23" s="999"/>
      <c r="CL23" s="999"/>
      <c r="CM23" s="999"/>
      <c r="CN23" s="1000"/>
      <c r="CO23" s="819"/>
      <c r="CP23" s="819"/>
      <c r="CQ23" s="819"/>
      <c r="CR23" s="819"/>
      <c r="CS23" s="819"/>
      <c r="CT23" s="819"/>
      <c r="CU23" s="819"/>
      <c r="CV23" s="819"/>
      <c r="CW23" s="819"/>
      <c r="CX23" s="819"/>
      <c r="CY23" s="819"/>
      <c r="CZ23" s="819"/>
      <c r="DA23" s="1068"/>
      <c r="DB23" s="770"/>
      <c r="DC23" s="330"/>
      <c r="DD23" s="330"/>
      <c r="DE23" s="330"/>
      <c r="DF23" s="330"/>
      <c r="DG23" s="330"/>
      <c r="DH23" s="330"/>
      <c r="DI23" s="330"/>
      <c r="DJ23" s="330"/>
      <c r="DK23" s="330"/>
      <c r="DL23" s="330"/>
      <c r="DM23" s="330"/>
      <c r="DN23" s="330"/>
      <c r="DO23" s="330"/>
      <c r="DP23" s="330"/>
      <c r="DQ23" s="330"/>
      <c r="DR23" s="330"/>
      <c r="DS23" s="330"/>
      <c r="DT23" s="330"/>
      <c r="DU23" s="330"/>
      <c r="DV23" s="330"/>
      <c r="DW23" s="330"/>
      <c r="DX23" s="330"/>
      <c r="DY23" s="330"/>
      <c r="DZ23" s="330"/>
      <c r="EA23" s="330"/>
      <c r="EB23" s="330"/>
    </row>
    <row r="24" spans="1:132" ht="14" customHeight="1">
      <c r="A24" s="1062"/>
      <c r="B24" s="1060"/>
      <c r="C24" s="1060"/>
      <c r="D24" s="1060"/>
      <c r="E24" s="1060"/>
      <c r="F24" s="344"/>
      <c r="G24" s="344"/>
      <c r="H24" s="344"/>
      <c r="I24" s="344"/>
      <c r="J24" s="344"/>
      <c r="K24" s="344"/>
      <c r="L24" s="344"/>
      <c r="M24" s="344"/>
      <c r="N24" s="343"/>
      <c r="O24" s="928"/>
      <c r="P24" s="929"/>
      <c r="Q24" s="929"/>
      <c r="R24" s="929"/>
      <c r="S24" s="929"/>
      <c r="T24" s="929"/>
      <c r="U24" s="929"/>
      <c r="V24" s="929"/>
      <c r="W24" s="929"/>
      <c r="X24" s="929"/>
      <c r="Y24" s="929"/>
      <c r="Z24" s="929"/>
      <c r="AA24" s="930"/>
      <c r="AB24" s="1017"/>
      <c r="AC24" s="1018"/>
      <c r="AD24" s="1018"/>
      <c r="AE24" s="1018"/>
      <c r="AF24" s="1018"/>
      <c r="AG24" s="1018"/>
      <c r="AH24" s="1018"/>
      <c r="AI24" s="1018"/>
      <c r="AJ24" s="1018"/>
      <c r="AK24" s="1018"/>
      <c r="AL24" s="1018"/>
      <c r="AM24" s="1018"/>
      <c r="AN24" s="1019"/>
      <c r="AO24" s="1032"/>
      <c r="AP24" s="1002"/>
      <c r="AQ24" s="1002"/>
      <c r="AR24" s="1002"/>
      <c r="AS24" s="1002"/>
      <c r="AT24" s="1002"/>
      <c r="AU24" s="1002"/>
      <c r="AV24" s="1002"/>
      <c r="AW24" s="1002"/>
      <c r="AX24" s="1002"/>
      <c r="AY24" s="1002"/>
      <c r="AZ24" s="1002"/>
      <c r="BA24" s="1003"/>
      <c r="BB24" s="819"/>
      <c r="BC24" s="819"/>
      <c r="BD24" s="819"/>
      <c r="BE24" s="819"/>
      <c r="BF24" s="819"/>
      <c r="BG24" s="819"/>
      <c r="BH24" s="819"/>
      <c r="BI24" s="819"/>
      <c r="BJ24" s="819"/>
      <c r="BK24" s="819"/>
      <c r="BL24" s="819"/>
      <c r="BM24" s="819"/>
      <c r="BN24" s="1033"/>
      <c r="BO24" s="1001"/>
      <c r="BP24" s="1002"/>
      <c r="BQ24" s="1002"/>
      <c r="BR24" s="1002"/>
      <c r="BS24" s="1002"/>
      <c r="BT24" s="1002"/>
      <c r="BU24" s="1002"/>
      <c r="BV24" s="1002"/>
      <c r="BW24" s="1002"/>
      <c r="BX24" s="1002"/>
      <c r="BY24" s="1002"/>
      <c r="BZ24" s="1002"/>
      <c r="CA24" s="1003"/>
      <c r="CB24" s="1032"/>
      <c r="CC24" s="1002"/>
      <c r="CD24" s="1002"/>
      <c r="CE24" s="1002"/>
      <c r="CF24" s="1002"/>
      <c r="CG24" s="1002"/>
      <c r="CH24" s="1002"/>
      <c r="CI24" s="1002"/>
      <c r="CJ24" s="1002"/>
      <c r="CK24" s="1002"/>
      <c r="CL24" s="1002"/>
      <c r="CM24" s="1002"/>
      <c r="CN24" s="1003"/>
      <c r="CO24" s="819"/>
      <c r="CP24" s="819"/>
      <c r="CQ24" s="819"/>
      <c r="CR24" s="819"/>
      <c r="CS24" s="819"/>
      <c r="CT24" s="819"/>
      <c r="CU24" s="819"/>
      <c r="CV24" s="819"/>
      <c r="CW24" s="819"/>
      <c r="CX24" s="819"/>
      <c r="CY24" s="819"/>
      <c r="CZ24" s="819"/>
      <c r="DA24" s="1068"/>
      <c r="DB24" s="770"/>
      <c r="DC24" s="330"/>
      <c r="DD24" s="330"/>
      <c r="DE24" s="330"/>
      <c r="DF24" s="330"/>
      <c r="DG24" s="330"/>
      <c r="DH24" s="330"/>
      <c r="DI24" s="330"/>
      <c r="DJ24" s="330"/>
      <c r="DK24" s="330"/>
      <c r="DL24" s="330"/>
      <c r="DM24" s="330"/>
      <c r="DN24" s="330"/>
      <c r="DO24" s="330"/>
      <c r="DP24" s="330"/>
      <c r="DQ24" s="330"/>
      <c r="DR24" s="330"/>
      <c r="DS24" s="330"/>
      <c r="DT24" s="330"/>
      <c r="DU24" s="330"/>
      <c r="DV24" s="330"/>
      <c r="DW24" s="330"/>
      <c r="DX24" s="330"/>
      <c r="DY24" s="330"/>
      <c r="DZ24" s="330"/>
      <c r="EA24" s="330"/>
      <c r="EB24" s="330"/>
    </row>
    <row r="25" spans="1:132" s="360" customFormat="1" ht="14" customHeight="1">
      <c r="A25" s="361"/>
      <c r="B25" s="362"/>
      <c r="C25" s="362"/>
      <c r="D25" s="362"/>
      <c r="E25" s="362"/>
      <c r="F25" s="342"/>
      <c r="G25" s="342"/>
      <c r="H25" s="342"/>
      <c r="I25" s="342"/>
      <c r="J25" s="342"/>
      <c r="K25" s="342"/>
      <c r="L25" s="342"/>
      <c r="M25" s="342"/>
      <c r="N25" s="341"/>
      <c r="O25" s="978" t="s">
        <v>337</v>
      </c>
      <c r="P25" s="979"/>
      <c r="Q25" s="979"/>
      <c r="R25" s="980"/>
      <c r="S25" s="931" t="s">
        <v>338</v>
      </c>
      <c r="T25" s="931"/>
      <c r="U25" s="931"/>
      <c r="V25" s="931"/>
      <c r="W25" s="931"/>
      <c r="X25" s="931"/>
      <c r="Y25" s="931"/>
      <c r="Z25" s="931"/>
      <c r="AA25" s="931"/>
      <c r="AB25" s="981" t="s">
        <v>337</v>
      </c>
      <c r="AC25" s="979"/>
      <c r="AD25" s="979"/>
      <c r="AE25" s="980"/>
      <c r="AF25" s="931" t="s">
        <v>338</v>
      </c>
      <c r="AG25" s="931"/>
      <c r="AH25" s="931"/>
      <c r="AI25" s="931"/>
      <c r="AJ25" s="931"/>
      <c r="AK25" s="931"/>
      <c r="AL25" s="931"/>
      <c r="AM25" s="931"/>
      <c r="AN25" s="932"/>
      <c r="AO25" s="981" t="s">
        <v>337</v>
      </c>
      <c r="AP25" s="979"/>
      <c r="AQ25" s="979"/>
      <c r="AR25" s="980"/>
      <c r="AS25" s="931" t="s">
        <v>338</v>
      </c>
      <c r="AT25" s="931"/>
      <c r="AU25" s="931"/>
      <c r="AV25" s="931"/>
      <c r="AW25" s="931"/>
      <c r="AX25" s="931"/>
      <c r="AY25" s="931"/>
      <c r="AZ25" s="931"/>
      <c r="BA25" s="932"/>
      <c r="BB25" s="981" t="s">
        <v>337</v>
      </c>
      <c r="BC25" s="979"/>
      <c r="BD25" s="979"/>
      <c r="BE25" s="980"/>
      <c r="BF25" s="931" t="s">
        <v>338</v>
      </c>
      <c r="BG25" s="931"/>
      <c r="BH25" s="931"/>
      <c r="BI25" s="931"/>
      <c r="BJ25" s="931"/>
      <c r="BK25" s="931"/>
      <c r="BL25" s="931"/>
      <c r="BM25" s="931"/>
      <c r="BN25" s="932"/>
      <c r="BO25" s="978" t="s">
        <v>337</v>
      </c>
      <c r="BP25" s="979"/>
      <c r="BQ25" s="979"/>
      <c r="BR25" s="980"/>
      <c r="BS25" s="931" t="s">
        <v>338</v>
      </c>
      <c r="BT25" s="931"/>
      <c r="BU25" s="931"/>
      <c r="BV25" s="931"/>
      <c r="BW25" s="931"/>
      <c r="BX25" s="931"/>
      <c r="BY25" s="931"/>
      <c r="BZ25" s="931"/>
      <c r="CA25" s="931"/>
      <c r="CB25" s="981" t="s">
        <v>337</v>
      </c>
      <c r="CC25" s="979"/>
      <c r="CD25" s="979"/>
      <c r="CE25" s="980"/>
      <c r="CF25" s="931" t="s">
        <v>338</v>
      </c>
      <c r="CG25" s="931"/>
      <c r="CH25" s="931"/>
      <c r="CI25" s="931"/>
      <c r="CJ25" s="931"/>
      <c r="CK25" s="931"/>
      <c r="CL25" s="931"/>
      <c r="CM25" s="931"/>
      <c r="CN25" s="932"/>
      <c r="CO25" s="981" t="s">
        <v>337</v>
      </c>
      <c r="CP25" s="979"/>
      <c r="CQ25" s="979"/>
      <c r="CR25" s="980"/>
      <c r="CS25" s="931" t="s">
        <v>338</v>
      </c>
      <c r="CT25" s="931"/>
      <c r="CU25" s="931"/>
      <c r="CV25" s="931"/>
      <c r="CW25" s="931"/>
      <c r="CX25" s="931"/>
      <c r="CY25" s="931"/>
      <c r="CZ25" s="931"/>
      <c r="DA25" s="931"/>
      <c r="DB25" s="770"/>
      <c r="DC25" s="330"/>
      <c r="DD25" s="330"/>
      <c r="DE25" s="330"/>
      <c r="DF25" s="330"/>
      <c r="DG25" s="330"/>
      <c r="DH25" s="330"/>
      <c r="DI25" s="330"/>
      <c r="DJ25" s="330"/>
      <c r="DK25" s="330"/>
      <c r="DL25" s="330"/>
      <c r="DM25" s="330"/>
      <c r="DN25" s="330"/>
      <c r="DO25" s="330"/>
      <c r="DP25" s="330"/>
      <c r="DQ25" s="330"/>
      <c r="DR25" s="330"/>
      <c r="DS25" s="330"/>
      <c r="DT25" s="330"/>
      <c r="DU25" s="330"/>
      <c r="DV25" s="330"/>
      <c r="DW25" s="330"/>
      <c r="DX25" s="330"/>
      <c r="DY25" s="330"/>
      <c r="DZ25" s="330"/>
      <c r="EA25" s="330"/>
      <c r="EB25" s="330"/>
    </row>
    <row r="26" spans="1:132" ht="14" customHeight="1">
      <c r="A26" s="856" t="str">
        <f>TEXT(DATE(LEFT('設定シート（非表示）'!C6,4)-1,1,1),"ggg")</f>
        <v>令和</v>
      </c>
      <c r="B26" s="847"/>
      <c r="C26" s="847"/>
      <c r="D26" s="847"/>
      <c r="E26" s="825" t="str">
        <f>TEXT(DATE(LEFT('設定シート（非表示）'!C6,4)-1,1,1),"e")</f>
        <v>5</v>
      </c>
      <c r="F26" s="826"/>
      <c r="G26" s="826"/>
      <c r="H26" s="846" t="s">
        <v>298</v>
      </c>
      <c r="I26" s="847"/>
      <c r="J26" s="825">
        <v>4</v>
      </c>
      <c r="K26" s="826"/>
      <c r="L26" s="826"/>
      <c r="M26" s="846" t="s">
        <v>297</v>
      </c>
      <c r="N26" s="849"/>
      <c r="O26" s="828">
        <f>COUNTIFS('CSV添付（シートを全選択コピーしてそのまま添付）ジョブカン'!E:E,テーブル!$A2,'CSV添付（シートを全選択コピーしてそのまま添付）ジョブカン'!G:G,"&gt;0",'CSV添付（シートを全選択コピーしてそのまま添付）ジョブカン'!D:D,テーブル!$A$15)</f>
        <v>0</v>
      </c>
      <c r="P26" s="829"/>
      <c r="Q26" s="829"/>
      <c r="R26" s="830"/>
      <c r="S26" s="870">
        <f>SUMIFS('CSV添付（シートを全選択コピーしてそのまま添付）ジョブカン'!G:G,'CSV添付（シートを全選択コピーしてそのまま添付）ジョブカン'!E:E,テーブル!A2,'CSV添付（シートを全選択コピーしてそのまま添付）ジョブカン'!D:D,テーブル!$A$15)</f>
        <v>0</v>
      </c>
      <c r="T26" s="871"/>
      <c r="U26" s="871"/>
      <c r="V26" s="871"/>
      <c r="W26" s="871"/>
      <c r="X26" s="871"/>
      <c r="Y26" s="871"/>
      <c r="Z26" s="872"/>
      <c r="AA26" s="873"/>
      <c r="AB26" s="854">
        <f>COUNTIFS('CSV添付（シートを全選択コピーしてそのまま添付）ジョブカン'!E:E,テーブル!$A2,'CSV添付（シートを全選択コピーしてそのまま添付）ジョブカン'!H:H,"&gt;0",'CSV添付（シートを全選択コピーしてそのまま添付）ジョブカン'!D:D,テーブル!$A$15)</f>
        <v>0</v>
      </c>
      <c r="AC26" s="829"/>
      <c r="AD26" s="829"/>
      <c r="AE26" s="830"/>
      <c r="AF26" s="870">
        <f>SUMIFS('CSV添付（シートを全選択コピーしてそのまま添付）ジョブカン'!H:H,'CSV添付（シートを全選択コピーしてそのまま添付）ジョブカン'!E:E,テーブル!$A2,'CSV添付（シートを全選択コピーしてそのまま添付）ジョブカン'!D:D,テーブル!$A$15)</f>
        <v>0</v>
      </c>
      <c r="AG26" s="871"/>
      <c r="AH26" s="871"/>
      <c r="AI26" s="871"/>
      <c r="AJ26" s="871"/>
      <c r="AK26" s="871"/>
      <c r="AL26" s="871"/>
      <c r="AM26" s="871"/>
      <c r="AN26" s="887"/>
      <c r="AO26" s="854">
        <f>COUNTIFS('CSV添付（シートを全選択コピーしてそのまま添付）ジョブカン'!E:E,テーブル!$A2,'CSV添付（シートを全選択コピーしてそのまま添付）ジョブカン'!G:G,"&gt;0",'CSV添付（シートを全選択コピーしてそのまま添付）ジョブカン'!D:D,テーブル!$A$15)</f>
        <v>0</v>
      </c>
      <c r="AP26" s="829"/>
      <c r="AQ26" s="829"/>
      <c r="AR26" s="830"/>
      <c r="AS26" s="870">
        <f>SUMIFS('CSV添付（シートを全選択コピーしてそのまま添付）ジョブカン'!I:I,'CSV添付（シートを全選択コピーしてそのまま添付）ジョブカン'!E:E,テーブル!$A2,'CSV添付（シートを全選択コピーしてそのまま添付）ジョブカン'!D:D,テーブル!$A$15)</f>
        <v>0</v>
      </c>
      <c r="AT26" s="871"/>
      <c r="AU26" s="871"/>
      <c r="AV26" s="871"/>
      <c r="AW26" s="871"/>
      <c r="AX26" s="871"/>
      <c r="AY26" s="871"/>
      <c r="AZ26" s="872"/>
      <c r="BA26" s="873"/>
      <c r="BB26" s="837">
        <f>SUM(O26+AB26+AO26)</f>
        <v>0</v>
      </c>
      <c r="BC26" s="838"/>
      <c r="BD26" s="838"/>
      <c r="BE26" s="839"/>
      <c r="BF26" s="858">
        <f>SUM(S26+AF26+AS26)</f>
        <v>0</v>
      </c>
      <c r="BG26" s="859"/>
      <c r="BH26" s="859"/>
      <c r="BI26" s="859"/>
      <c r="BJ26" s="859"/>
      <c r="BK26" s="859"/>
      <c r="BL26" s="859"/>
      <c r="BM26" s="881"/>
      <c r="BN26" s="882"/>
      <c r="BO26" s="828">
        <f>COUNTIFS('CSV添付（シートを全選択コピーしてそのまま添付）ジョブカン'!E:E,テーブル!$A2,'CSV添付（シートを全選択コピーしてそのまま添付）ジョブカン'!J:J,"&gt;0",'CSV添付（シートを全選択コピーしてそのまま添付）ジョブカン'!D:D,テーブル!$A$15)</f>
        <v>0</v>
      </c>
      <c r="BP26" s="829"/>
      <c r="BQ26" s="829"/>
      <c r="BR26" s="830"/>
      <c r="BS26" s="870">
        <f>SUMIFS('CSV添付（シートを全選択コピーしてそのまま添付）ジョブカン'!J:J,'CSV添付（シートを全選択コピーしてそのまま添付）ジョブカン'!E:E,テーブル!$A2,'CSV添付（シートを全選択コピーしてそのまま添付）ジョブカン'!D:D,テーブル!$A$15)</f>
        <v>0</v>
      </c>
      <c r="BT26" s="871"/>
      <c r="BU26" s="871"/>
      <c r="BV26" s="871"/>
      <c r="BW26" s="871"/>
      <c r="BX26" s="871"/>
      <c r="BY26" s="871"/>
      <c r="BZ26" s="872"/>
      <c r="CA26" s="873"/>
      <c r="CB26" s="854">
        <f>COUNTIFS('CSV添付（シートを全選択コピーしてそのまま添付）ジョブカン'!E:E,テーブル!$A2,'CSV添付（シートを全選択コピーしてそのまま添付）ジョブカン'!K:K,"&gt;0",'CSV添付（シートを全選択コピーしてそのまま添付）ジョブカン'!D:D,テーブル!$A$15)</f>
        <v>0</v>
      </c>
      <c r="CC26" s="829"/>
      <c r="CD26" s="829"/>
      <c r="CE26" s="830"/>
      <c r="CF26" s="870">
        <f>SUMIFS('CSV添付（シートを全選択コピーしてそのまま添付）ジョブカン'!K:K,'CSV添付（シートを全選択コピーしてそのまま添付）ジョブカン'!E:E,テーブル!$A2,'CSV添付（シートを全選択コピーしてそのまま添付）ジョブカン'!D:D,テーブル!$A$15)</f>
        <v>0</v>
      </c>
      <c r="CG26" s="871"/>
      <c r="CH26" s="871"/>
      <c r="CI26" s="871"/>
      <c r="CJ26" s="871"/>
      <c r="CK26" s="871"/>
      <c r="CL26" s="871"/>
      <c r="CM26" s="872"/>
      <c r="CN26" s="873"/>
      <c r="CO26" s="982">
        <f>SUM(BO26+CB26)</f>
        <v>0</v>
      </c>
      <c r="CP26" s="983"/>
      <c r="CQ26" s="983"/>
      <c r="CR26" s="986"/>
      <c r="CS26" s="982">
        <f>SUM(BS26+CF26)</f>
        <v>0</v>
      </c>
      <c r="CT26" s="983"/>
      <c r="CU26" s="983"/>
      <c r="CV26" s="983"/>
      <c r="CW26" s="983"/>
      <c r="CX26" s="983"/>
      <c r="CY26" s="983"/>
      <c r="CZ26" s="881"/>
      <c r="DA26" s="881"/>
      <c r="DB26" s="770"/>
      <c r="DC26" s="330"/>
      <c r="DD26" s="330"/>
      <c r="DE26" s="330"/>
      <c r="DF26" s="330"/>
      <c r="DG26" s="330"/>
      <c r="DH26" s="330"/>
      <c r="DI26" s="330"/>
      <c r="DJ26" s="330"/>
      <c r="DK26" s="330"/>
      <c r="DL26" s="330"/>
      <c r="DM26" s="330"/>
      <c r="DN26" s="330"/>
      <c r="DO26" s="330"/>
      <c r="DP26" s="330"/>
      <c r="DQ26" s="330"/>
      <c r="DR26" s="330"/>
      <c r="DS26" s="330"/>
      <c r="DT26" s="330"/>
      <c r="DU26" s="330"/>
      <c r="DV26" s="330"/>
      <c r="DW26" s="330"/>
      <c r="DX26" s="330"/>
      <c r="DY26" s="330"/>
      <c r="DZ26" s="330"/>
      <c r="EA26" s="330"/>
      <c r="EB26" s="330"/>
    </row>
    <row r="27" spans="1:132" ht="14" customHeight="1">
      <c r="A27" s="857"/>
      <c r="B27" s="848"/>
      <c r="C27" s="848"/>
      <c r="D27" s="848"/>
      <c r="E27" s="827"/>
      <c r="F27" s="827"/>
      <c r="G27" s="827"/>
      <c r="H27" s="848"/>
      <c r="I27" s="848"/>
      <c r="J27" s="827"/>
      <c r="K27" s="827"/>
      <c r="L27" s="827"/>
      <c r="M27" s="848"/>
      <c r="N27" s="850"/>
      <c r="O27" s="831"/>
      <c r="P27" s="832"/>
      <c r="Q27" s="832"/>
      <c r="R27" s="833"/>
      <c r="S27" s="874"/>
      <c r="T27" s="875"/>
      <c r="U27" s="875"/>
      <c r="V27" s="875"/>
      <c r="W27" s="875"/>
      <c r="X27" s="875"/>
      <c r="Y27" s="875"/>
      <c r="Z27" s="876"/>
      <c r="AA27" s="877"/>
      <c r="AB27" s="855"/>
      <c r="AC27" s="832"/>
      <c r="AD27" s="832"/>
      <c r="AE27" s="833"/>
      <c r="AF27" s="874"/>
      <c r="AG27" s="875"/>
      <c r="AH27" s="875"/>
      <c r="AI27" s="875"/>
      <c r="AJ27" s="875"/>
      <c r="AK27" s="875"/>
      <c r="AL27" s="875"/>
      <c r="AM27" s="875"/>
      <c r="AN27" s="888"/>
      <c r="AO27" s="855"/>
      <c r="AP27" s="832"/>
      <c r="AQ27" s="832"/>
      <c r="AR27" s="833"/>
      <c r="AS27" s="874"/>
      <c r="AT27" s="875"/>
      <c r="AU27" s="875"/>
      <c r="AV27" s="875"/>
      <c r="AW27" s="875"/>
      <c r="AX27" s="875"/>
      <c r="AY27" s="875"/>
      <c r="AZ27" s="876"/>
      <c r="BA27" s="877"/>
      <c r="BB27" s="878"/>
      <c r="BC27" s="879"/>
      <c r="BD27" s="879"/>
      <c r="BE27" s="880"/>
      <c r="BF27" s="883"/>
      <c r="BG27" s="884"/>
      <c r="BH27" s="884"/>
      <c r="BI27" s="884"/>
      <c r="BJ27" s="884"/>
      <c r="BK27" s="884"/>
      <c r="BL27" s="884"/>
      <c r="BM27" s="885"/>
      <c r="BN27" s="886"/>
      <c r="BO27" s="831"/>
      <c r="BP27" s="832"/>
      <c r="BQ27" s="832"/>
      <c r="BR27" s="833"/>
      <c r="BS27" s="874"/>
      <c r="BT27" s="875"/>
      <c r="BU27" s="875"/>
      <c r="BV27" s="875"/>
      <c r="BW27" s="875"/>
      <c r="BX27" s="875"/>
      <c r="BY27" s="875"/>
      <c r="BZ27" s="876"/>
      <c r="CA27" s="877"/>
      <c r="CB27" s="855"/>
      <c r="CC27" s="832"/>
      <c r="CD27" s="832"/>
      <c r="CE27" s="833"/>
      <c r="CF27" s="874"/>
      <c r="CG27" s="875"/>
      <c r="CH27" s="875"/>
      <c r="CI27" s="875"/>
      <c r="CJ27" s="875"/>
      <c r="CK27" s="875"/>
      <c r="CL27" s="875"/>
      <c r="CM27" s="876"/>
      <c r="CN27" s="877"/>
      <c r="CO27" s="984"/>
      <c r="CP27" s="985"/>
      <c r="CQ27" s="985"/>
      <c r="CR27" s="987"/>
      <c r="CS27" s="984"/>
      <c r="CT27" s="985"/>
      <c r="CU27" s="985"/>
      <c r="CV27" s="985"/>
      <c r="CW27" s="985"/>
      <c r="CX27" s="985"/>
      <c r="CY27" s="985"/>
      <c r="CZ27" s="885"/>
      <c r="DA27" s="885"/>
      <c r="DB27" s="770"/>
      <c r="DC27" s="330"/>
      <c r="DD27" s="330"/>
      <c r="DE27" s="330"/>
      <c r="DF27" s="330"/>
      <c r="DG27" s="330"/>
      <c r="DH27" s="330"/>
      <c r="DI27" s="330"/>
      <c r="DJ27" s="330"/>
      <c r="DK27" s="330"/>
      <c r="DL27" s="330"/>
      <c r="DM27" s="330"/>
      <c r="DN27" s="330"/>
      <c r="DO27" s="330"/>
      <c r="DP27" s="330"/>
      <c r="DQ27" s="330"/>
      <c r="DR27" s="330"/>
      <c r="DS27" s="330"/>
      <c r="DT27" s="330"/>
      <c r="DU27" s="330"/>
      <c r="DV27" s="330"/>
      <c r="DW27" s="330"/>
      <c r="DX27" s="330"/>
      <c r="DY27" s="330"/>
      <c r="DZ27" s="330"/>
      <c r="EA27" s="330"/>
      <c r="EB27" s="330"/>
    </row>
    <row r="28" spans="1:132" ht="14" customHeight="1">
      <c r="A28" s="856"/>
      <c r="B28" s="847"/>
      <c r="C28" s="847"/>
      <c r="D28" s="847"/>
      <c r="E28" s="825"/>
      <c r="F28" s="826"/>
      <c r="G28" s="826"/>
      <c r="H28" s="846"/>
      <c r="I28" s="847"/>
      <c r="J28" s="825">
        <v>5</v>
      </c>
      <c r="K28" s="826"/>
      <c r="L28" s="826"/>
      <c r="M28" s="846" t="s">
        <v>51</v>
      </c>
      <c r="N28" s="849"/>
      <c r="O28" s="828">
        <f>COUNTIFS('CSV添付（シートを全選択コピーしてそのまま添付）ジョブカン'!E:E,テーブル!$A3,'CSV添付（シートを全選択コピーしてそのまま添付）ジョブカン'!G:G,"&gt;0",'CSV添付（シートを全選択コピーしてそのまま添付）ジョブカン'!D:D,テーブル!$A$15)</f>
        <v>0</v>
      </c>
      <c r="P28" s="829"/>
      <c r="Q28" s="829"/>
      <c r="R28" s="830"/>
      <c r="S28" s="870">
        <f>SUMIFS('CSV添付（シートを全選択コピーしてそのまま添付）ジョブカン'!G:G,'CSV添付（シートを全選択コピーしてそのまま添付）ジョブカン'!E:E,テーブル!A3,'CSV添付（シートを全選択コピーしてそのまま添付）ジョブカン'!D:D,テーブル!$A$15)</f>
        <v>0</v>
      </c>
      <c r="T28" s="871"/>
      <c r="U28" s="871"/>
      <c r="V28" s="871"/>
      <c r="W28" s="871"/>
      <c r="X28" s="871"/>
      <c r="Y28" s="871"/>
      <c r="Z28" s="872"/>
      <c r="AA28" s="873"/>
      <c r="AB28" s="854">
        <f>COUNTIFS('CSV添付（シートを全選択コピーしてそのまま添付）ジョブカン'!R:R,テーブル!$A3,'CSV添付（シートを全選択コピーしてそのまま添付）ジョブカン'!H:H,"&gt;0",'CSV添付（シートを全選択コピーしてそのまま添付）ジョブカン'!D:D,テーブル!$A$15)</f>
        <v>0</v>
      </c>
      <c r="AC28" s="829"/>
      <c r="AD28" s="829"/>
      <c r="AE28" s="830"/>
      <c r="AF28" s="870">
        <f>SUMIFS('CSV添付（シートを全選択コピーしてそのまま添付）ジョブカン'!H:H,'CSV添付（シートを全選択コピーしてそのまま添付）ジョブカン'!E:E,テーブル!$A3,'CSV添付（シートを全選択コピーしてそのまま添付）ジョブカン'!D:D,テーブル!$A$15)</f>
        <v>0</v>
      </c>
      <c r="AG28" s="871"/>
      <c r="AH28" s="871"/>
      <c r="AI28" s="871"/>
      <c r="AJ28" s="871"/>
      <c r="AK28" s="871"/>
      <c r="AL28" s="871"/>
      <c r="AM28" s="871"/>
      <c r="AN28" s="887"/>
      <c r="AO28" s="854">
        <f>COUNTIFS('CSV添付（シートを全選択コピーしてそのまま添付）ジョブカン'!E:E,テーブル!$A3,'CSV添付（シートを全選択コピーしてそのまま添付）ジョブカン'!G:G,"&gt;0",'CSV添付（シートを全選択コピーしてそのまま添付）ジョブカン'!D:D,テーブル!$A$15)</f>
        <v>0</v>
      </c>
      <c r="AP28" s="829"/>
      <c r="AQ28" s="829"/>
      <c r="AR28" s="830"/>
      <c r="AS28" s="870">
        <f>SUMIFS('CSV添付（シートを全選択コピーしてそのまま添付）ジョブカン'!I:I,'CSV添付（シートを全選択コピーしてそのまま添付）ジョブカン'!E:E,テーブル!$A3,'CSV添付（シートを全選択コピーしてそのまま添付）ジョブカン'!D:D,テーブル!$A$15)</f>
        <v>0</v>
      </c>
      <c r="AT28" s="871"/>
      <c r="AU28" s="871"/>
      <c r="AV28" s="871"/>
      <c r="AW28" s="871"/>
      <c r="AX28" s="871"/>
      <c r="AY28" s="871"/>
      <c r="AZ28" s="872"/>
      <c r="BA28" s="873"/>
      <c r="BB28" s="837">
        <f>SUM(O28+AB28+AO28)</f>
        <v>0</v>
      </c>
      <c r="BC28" s="838"/>
      <c r="BD28" s="838"/>
      <c r="BE28" s="839"/>
      <c r="BF28" s="858">
        <f>SUM(S28+AF28+AS28)</f>
        <v>0</v>
      </c>
      <c r="BG28" s="859"/>
      <c r="BH28" s="859"/>
      <c r="BI28" s="859"/>
      <c r="BJ28" s="859"/>
      <c r="BK28" s="859"/>
      <c r="BL28" s="859"/>
      <c r="BM28" s="881"/>
      <c r="BN28" s="882"/>
      <c r="BO28" s="828">
        <f>COUNTIFS('CSV添付（シートを全選択コピーしてそのまま添付）ジョブカン'!E:E,テーブル!$A3,'CSV添付（シートを全選択コピーしてそのまま添付）ジョブカン'!J:J,"&gt;0",'CSV添付（シートを全選択コピーしてそのまま添付）ジョブカン'!D:D,テーブル!$A$15)</f>
        <v>0</v>
      </c>
      <c r="BP28" s="829"/>
      <c r="BQ28" s="829"/>
      <c r="BR28" s="830"/>
      <c r="BS28" s="870">
        <f>SUMIFS('CSV添付（シートを全選択コピーしてそのまま添付）ジョブカン'!J:J,'CSV添付（シートを全選択コピーしてそのまま添付）ジョブカン'!E:E,テーブル!$A3,'CSV添付（シートを全選択コピーしてそのまま添付）ジョブカン'!D:D,テーブル!$A$15)</f>
        <v>0</v>
      </c>
      <c r="BT28" s="871"/>
      <c r="BU28" s="871"/>
      <c r="BV28" s="871"/>
      <c r="BW28" s="871"/>
      <c r="BX28" s="871"/>
      <c r="BY28" s="871"/>
      <c r="BZ28" s="872"/>
      <c r="CA28" s="873"/>
      <c r="CB28" s="854">
        <f>COUNTIFS('CSV添付（シートを全選択コピーしてそのまま添付）ジョブカン'!E:E,テーブル!$A3,'CSV添付（シートを全選択コピーしてそのまま添付）ジョブカン'!K:K,"&gt;0",'CSV添付（シートを全選択コピーしてそのまま添付）ジョブカン'!D:D,テーブル!$A$15)</f>
        <v>0</v>
      </c>
      <c r="CC28" s="829"/>
      <c r="CD28" s="829"/>
      <c r="CE28" s="830"/>
      <c r="CF28" s="870">
        <f>SUMIFS('CSV添付（シートを全選択コピーしてそのまま添付）ジョブカン'!K:K,'CSV添付（シートを全選択コピーしてそのまま添付）ジョブカン'!E:E,テーブル!$A3,'CSV添付（シートを全選択コピーしてそのまま添付）ジョブカン'!D:D,テーブル!$A$15)</f>
        <v>0</v>
      </c>
      <c r="CG28" s="871"/>
      <c r="CH28" s="871"/>
      <c r="CI28" s="871"/>
      <c r="CJ28" s="871"/>
      <c r="CK28" s="871"/>
      <c r="CL28" s="871"/>
      <c r="CM28" s="872"/>
      <c r="CN28" s="873"/>
      <c r="CO28" s="982">
        <f>SUM(BO28+CB28)</f>
        <v>0</v>
      </c>
      <c r="CP28" s="983"/>
      <c r="CQ28" s="983"/>
      <c r="CR28" s="986"/>
      <c r="CS28" s="982">
        <f>SUM(BS28+CF28)</f>
        <v>0</v>
      </c>
      <c r="CT28" s="983"/>
      <c r="CU28" s="983"/>
      <c r="CV28" s="983"/>
      <c r="CW28" s="983"/>
      <c r="CX28" s="983"/>
      <c r="CY28" s="983"/>
      <c r="CZ28" s="881"/>
      <c r="DA28" s="881"/>
      <c r="DB28" s="770"/>
      <c r="DC28" s="330"/>
      <c r="DD28" s="330"/>
      <c r="DE28" s="330"/>
      <c r="DF28" s="330"/>
      <c r="DG28" s="330"/>
      <c r="DH28" s="330"/>
      <c r="DI28" s="330"/>
      <c r="DJ28" s="330"/>
      <c r="DK28" s="330"/>
      <c r="DL28" s="330"/>
      <c r="DM28" s="330"/>
      <c r="DN28" s="330"/>
      <c r="DO28" s="330"/>
      <c r="DP28" s="330"/>
      <c r="DQ28" s="330"/>
      <c r="DR28" s="330"/>
      <c r="DS28" s="330"/>
      <c r="DT28" s="330"/>
      <c r="DU28" s="330"/>
      <c r="DV28" s="330"/>
      <c r="DW28" s="330"/>
      <c r="DX28" s="330"/>
      <c r="DY28" s="330"/>
      <c r="DZ28" s="330"/>
      <c r="EA28" s="330"/>
      <c r="EB28" s="330"/>
    </row>
    <row r="29" spans="1:132" ht="14" customHeight="1">
      <c r="A29" s="857"/>
      <c r="B29" s="848"/>
      <c r="C29" s="848"/>
      <c r="D29" s="848"/>
      <c r="E29" s="827"/>
      <c r="F29" s="827"/>
      <c r="G29" s="827"/>
      <c r="H29" s="848"/>
      <c r="I29" s="848"/>
      <c r="J29" s="827"/>
      <c r="K29" s="827"/>
      <c r="L29" s="827"/>
      <c r="M29" s="848"/>
      <c r="N29" s="850"/>
      <c r="O29" s="831"/>
      <c r="P29" s="832"/>
      <c r="Q29" s="832"/>
      <c r="R29" s="833"/>
      <c r="S29" s="874"/>
      <c r="T29" s="875"/>
      <c r="U29" s="875"/>
      <c r="V29" s="875"/>
      <c r="W29" s="875"/>
      <c r="X29" s="875"/>
      <c r="Y29" s="875"/>
      <c r="Z29" s="876"/>
      <c r="AA29" s="877"/>
      <c r="AB29" s="855"/>
      <c r="AC29" s="832"/>
      <c r="AD29" s="832"/>
      <c r="AE29" s="833"/>
      <c r="AF29" s="874"/>
      <c r="AG29" s="875"/>
      <c r="AH29" s="875"/>
      <c r="AI29" s="875"/>
      <c r="AJ29" s="875"/>
      <c r="AK29" s="875"/>
      <c r="AL29" s="875"/>
      <c r="AM29" s="875"/>
      <c r="AN29" s="888"/>
      <c r="AO29" s="855"/>
      <c r="AP29" s="832"/>
      <c r="AQ29" s="832"/>
      <c r="AR29" s="833"/>
      <c r="AS29" s="874"/>
      <c r="AT29" s="875"/>
      <c r="AU29" s="875"/>
      <c r="AV29" s="875"/>
      <c r="AW29" s="875"/>
      <c r="AX29" s="875"/>
      <c r="AY29" s="875"/>
      <c r="AZ29" s="876"/>
      <c r="BA29" s="877"/>
      <c r="BB29" s="878"/>
      <c r="BC29" s="879"/>
      <c r="BD29" s="879"/>
      <c r="BE29" s="880"/>
      <c r="BF29" s="883"/>
      <c r="BG29" s="884"/>
      <c r="BH29" s="884"/>
      <c r="BI29" s="884"/>
      <c r="BJ29" s="884"/>
      <c r="BK29" s="884"/>
      <c r="BL29" s="884"/>
      <c r="BM29" s="885"/>
      <c r="BN29" s="886"/>
      <c r="BO29" s="831"/>
      <c r="BP29" s="832"/>
      <c r="BQ29" s="832"/>
      <c r="BR29" s="833"/>
      <c r="BS29" s="874"/>
      <c r="BT29" s="875"/>
      <c r="BU29" s="875"/>
      <c r="BV29" s="875"/>
      <c r="BW29" s="875"/>
      <c r="BX29" s="875"/>
      <c r="BY29" s="875"/>
      <c r="BZ29" s="876"/>
      <c r="CA29" s="877"/>
      <c r="CB29" s="855"/>
      <c r="CC29" s="832"/>
      <c r="CD29" s="832"/>
      <c r="CE29" s="833"/>
      <c r="CF29" s="874"/>
      <c r="CG29" s="875"/>
      <c r="CH29" s="875"/>
      <c r="CI29" s="875"/>
      <c r="CJ29" s="875"/>
      <c r="CK29" s="875"/>
      <c r="CL29" s="875"/>
      <c r="CM29" s="876"/>
      <c r="CN29" s="877"/>
      <c r="CO29" s="984"/>
      <c r="CP29" s="985"/>
      <c r="CQ29" s="985"/>
      <c r="CR29" s="987"/>
      <c r="CS29" s="984"/>
      <c r="CT29" s="985"/>
      <c r="CU29" s="985"/>
      <c r="CV29" s="985"/>
      <c r="CW29" s="985"/>
      <c r="CX29" s="985"/>
      <c r="CY29" s="985"/>
      <c r="CZ29" s="885"/>
      <c r="DA29" s="885"/>
      <c r="DB29" s="770"/>
      <c r="DC29" s="330"/>
      <c r="DD29" s="330"/>
      <c r="DE29" s="330"/>
      <c r="DF29" s="330"/>
      <c r="DG29" s="330"/>
      <c r="DH29" s="330"/>
      <c r="DI29" s="330"/>
      <c r="DJ29" s="330"/>
      <c r="DK29" s="330"/>
      <c r="DL29" s="330"/>
      <c r="DM29" s="330"/>
      <c r="DN29" s="330"/>
      <c r="DO29" s="330"/>
      <c r="DP29" s="330"/>
      <c r="DQ29" s="330"/>
      <c r="DR29" s="330"/>
      <c r="DS29" s="330"/>
      <c r="DT29" s="330"/>
      <c r="DU29" s="330"/>
      <c r="DV29" s="330"/>
      <c r="DW29" s="330"/>
      <c r="DX29" s="330"/>
      <c r="DY29" s="330"/>
      <c r="DZ29" s="330"/>
      <c r="EA29" s="330"/>
      <c r="EB29" s="330"/>
    </row>
    <row r="30" spans="1:132" ht="14" customHeight="1">
      <c r="A30" s="856"/>
      <c r="B30" s="847"/>
      <c r="C30" s="847"/>
      <c r="D30" s="847"/>
      <c r="E30" s="825"/>
      <c r="F30" s="826"/>
      <c r="G30" s="826"/>
      <c r="H30" s="846"/>
      <c r="I30" s="847"/>
      <c r="J30" s="825">
        <v>6</v>
      </c>
      <c r="K30" s="826"/>
      <c r="L30" s="826"/>
      <c r="M30" s="846" t="s">
        <v>297</v>
      </c>
      <c r="N30" s="849"/>
      <c r="O30" s="828">
        <f>COUNTIFS('CSV添付（シートを全選択コピーしてそのまま添付）ジョブカン'!E:E,テーブル!$A4,'CSV添付（シートを全選択コピーしてそのまま添付）ジョブカン'!G:G,"&gt;0",'CSV添付（シートを全選択コピーしてそのまま添付）ジョブカン'!D:D,テーブル!$A$15)</f>
        <v>0</v>
      </c>
      <c r="P30" s="829"/>
      <c r="Q30" s="829"/>
      <c r="R30" s="830"/>
      <c r="S30" s="870">
        <f>SUMIFS('CSV添付（シートを全選択コピーしてそのまま添付）ジョブカン'!G:G,'CSV添付（シートを全選択コピーしてそのまま添付）ジョブカン'!E:E,テーブル!A4,'CSV添付（シートを全選択コピーしてそのまま添付）ジョブカン'!D:D,テーブル!$A$15)</f>
        <v>0</v>
      </c>
      <c r="T30" s="871"/>
      <c r="U30" s="871"/>
      <c r="V30" s="871"/>
      <c r="W30" s="871"/>
      <c r="X30" s="871"/>
      <c r="Y30" s="871"/>
      <c r="Z30" s="872"/>
      <c r="AA30" s="873"/>
      <c r="AB30" s="854">
        <f>COUNTIFS('CSV添付（シートを全選択コピーしてそのまま添付）ジョブカン'!R:R,テーブル!$A4,'CSV添付（シートを全選択コピーしてそのまま添付）ジョブカン'!H:H,"&gt;0",'CSV添付（シートを全選択コピーしてそのまま添付）ジョブカン'!D:D,テーブル!$A$15)</f>
        <v>0</v>
      </c>
      <c r="AC30" s="829"/>
      <c r="AD30" s="829"/>
      <c r="AE30" s="830"/>
      <c r="AF30" s="870">
        <f>SUMIFS('CSV添付（シートを全選択コピーしてそのまま添付）ジョブカン'!H:H,'CSV添付（シートを全選択コピーしてそのまま添付）ジョブカン'!E:E,テーブル!$A4,'CSV添付（シートを全選択コピーしてそのまま添付）ジョブカン'!D:D,テーブル!$A$15)</f>
        <v>0</v>
      </c>
      <c r="AG30" s="871"/>
      <c r="AH30" s="871"/>
      <c r="AI30" s="871"/>
      <c r="AJ30" s="871"/>
      <c r="AK30" s="871"/>
      <c r="AL30" s="871"/>
      <c r="AM30" s="871"/>
      <c r="AN30" s="887"/>
      <c r="AO30" s="854">
        <f>COUNTIFS('CSV添付（シートを全選択コピーしてそのまま添付）ジョブカン'!E:E,テーブル!$A4,'CSV添付（シートを全選択コピーしてそのまま添付）ジョブカン'!G:G,"&gt;0",'CSV添付（シートを全選択コピーしてそのまま添付）ジョブカン'!D:D,テーブル!$A$15)</f>
        <v>0</v>
      </c>
      <c r="AP30" s="829"/>
      <c r="AQ30" s="829"/>
      <c r="AR30" s="830"/>
      <c r="AS30" s="870">
        <f>SUMIFS('CSV添付（シートを全選択コピーしてそのまま添付）ジョブカン'!I:I,'CSV添付（シートを全選択コピーしてそのまま添付）ジョブカン'!E:E,テーブル!$A4,'CSV添付（シートを全選択コピーしてそのまま添付）ジョブカン'!D:D,テーブル!$A$15)</f>
        <v>0</v>
      </c>
      <c r="AT30" s="871"/>
      <c r="AU30" s="871"/>
      <c r="AV30" s="871"/>
      <c r="AW30" s="871"/>
      <c r="AX30" s="871"/>
      <c r="AY30" s="871"/>
      <c r="AZ30" s="872"/>
      <c r="BA30" s="873"/>
      <c r="BB30" s="837">
        <f>SUM(O30+AB30+AO30)</f>
        <v>0</v>
      </c>
      <c r="BC30" s="838"/>
      <c r="BD30" s="838"/>
      <c r="BE30" s="839"/>
      <c r="BF30" s="858">
        <f>SUM(S30+AF30+AS30)</f>
        <v>0</v>
      </c>
      <c r="BG30" s="859"/>
      <c r="BH30" s="859"/>
      <c r="BI30" s="859"/>
      <c r="BJ30" s="859"/>
      <c r="BK30" s="859"/>
      <c r="BL30" s="859"/>
      <c r="BM30" s="881"/>
      <c r="BN30" s="882"/>
      <c r="BO30" s="828">
        <f>COUNTIFS('CSV添付（シートを全選択コピーしてそのまま添付）ジョブカン'!E:E,テーブル!$A4,'CSV添付（シートを全選択コピーしてそのまま添付）ジョブカン'!J:J,"&gt;0",'CSV添付（シートを全選択コピーしてそのまま添付）ジョブカン'!D:D,テーブル!$A$15)</f>
        <v>0</v>
      </c>
      <c r="BP30" s="829"/>
      <c r="BQ30" s="829"/>
      <c r="BR30" s="830"/>
      <c r="BS30" s="870">
        <f>SUMIFS('CSV添付（シートを全選択コピーしてそのまま添付）ジョブカン'!J:J,'CSV添付（シートを全選択コピーしてそのまま添付）ジョブカン'!E:E,テーブル!$A4,'CSV添付（シートを全選択コピーしてそのまま添付）ジョブカン'!D:D,テーブル!$A$15)</f>
        <v>0</v>
      </c>
      <c r="BT30" s="871"/>
      <c r="BU30" s="871"/>
      <c r="BV30" s="871"/>
      <c r="BW30" s="871"/>
      <c r="BX30" s="871"/>
      <c r="BY30" s="871"/>
      <c r="BZ30" s="872"/>
      <c r="CA30" s="873"/>
      <c r="CB30" s="854">
        <f>COUNTIFS('CSV添付（シートを全選択コピーしてそのまま添付）ジョブカン'!E:E,テーブル!$A4,'CSV添付（シートを全選択コピーしてそのまま添付）ジョブカン'!K:K,"&gt;0",'CSV添付（シートを全選択コピーしてそのまま添付）ジョブカン'!D:D,テーブル!$A$15)</f>
        <v>0</v>
      </c>
      <c r="CC30" s="829"/>
      <c r="CD30" s="829"/>
      <c r="CE30" s="830"/>
      <c r="CF30" s="870">
        <f>SUMIFS('CSV添付（シートを全選択コピーしてそのまま添付）ジョブカン'!K:K,'CSV添付（シートを全選択コピーしてそのまま添付）ジョブカン'!E:E,テーブル!$A4,'CSV添付（シートを全選択コピーしてそのまま添付）ジョブカン'!D:D,テーブル!$A$15)</f>
        <v>0</v>
      </c>
      <c r="CG30" s="871"/>
      <c r="CH30" s="871"/>
      <c r="CI30" s="871"/>
      <c r="CJ30" s="871"/>
      <c r="CK30" s="871"/>
      <c r="CL30" s="871"/>
      <c r="CM30" s="872"/>
      <c r="CN30" s="873"/>
      <c r="CO30" s="982">
        <f>SUM(BO30+CB30)</f>
        <v>0</v>
      </c>
      <c r="CP30" s="983"/>
      <c r="CQ30" s="983"/>
      <c r="CR30" s="986"/>
      <c r="CS30" s="982">
        <f>SUM(BS30+CF30)</f>
        <v>0</v>
      </c>
      <c r="CT30" s="983"/>
      <c r="CU30" s="983"/>
      <c r="CV30" s="983"/>
      <c r="CW30" s="983"/>
      <c r="CX30" s="983"/>
      <c r="CY30" s="983"/>
      <c r="CZ30" s="881"/>
      <c r="DA30" s="881"/>
      <c r="DB30" s="770"/>
      <c r="DC30" s="330"/>
      <c r="DD30" s="330"/>
      <c r="DE30" s="330"/>
      <c r="DF30" s="330"/>
      <c r="DG30" s="330"/>
      <c r="DH30" s="330"/>
      <c r="DI30" s="330"/>
      <c r="DJ30" s="330"/>
      <c r="DK30" s="330"/>
      <c r="DL30" s="330"/>
      <c r="DM30" s="330"/>
      <c r="DN30" s="330"/>
      <c r="DO30" s="330"/>
      <c r="DP30" s="330"/>
      <c r="DQ30" s="330"/>
      <c r="DR30" s="330"/>
      <c r="DS30" s="330"/>
      <c r="DT30" s="330"/>
      <c r="DU30" s="330"/>
      <c r="DV30" s="330"/>
      <c r="DW30" s="330"/>
      <c r="DX30" s="330"/>
      <c r="DY30" s="330"/>
      <c r="DZ30" s="330"/>
      <c r="EA30" s="330"/>
      <c r="EB30" s="330"/>
    </row>
    <row r="31" spans="1:132" ht="14" customHeight="1">
      <c r="A31" s="857"/>
      <c r="B31" s="848"/>
      <c r="C31" s="848"/>
      <c r="D31" s="848"/>
      <c r="E31" s="827"/>
      <c r="F31" s="827"/>
      <c r="G31" s="827"/>
      <c r="H31" s="848"/>
      <c r="I31" s="848"/>
      <c r="J31" s="827"/>
      <c r="K31" s="827"/>
      <c r="L31" s="827"/>
      <c r="M31" s="848"/>
      <c r="N31" s="850"/>
      <c r="O31" s="831"/>
      <c r="P31" s="832"/>
      <c r="Q31" s="832"/>
      <c r="R31" s="833"/>
      <c r="S31" s="874"/>
      <c r="T31" s="875"/>
      <c r="U31" s="875"/>
      <c r="V31" s="875"/>
      <c r="W31" s="875"/>
      <c r="X31" s="875"/>
      <c r="Y31" s="875"/>
      <c r="Z31" s="876"/>
      <c r="AA31" s="877"/>
      <c r="AB31" s="855"/>
      <c r="AC31" s="832"/>
      <c r="AD31" s="832"/>
      <c r="AE31" s="833"/>
      <c r="AF31" s="874"/>
      <c r="AG31" s="875"/>
      <c r="AH31" s="875"/>
      <c r="AI31" s="875"/>
      <c r="AJ31" s="875"/>
      <c r="AK31" s="875"/>
      <c r="AL31" s="875"/>
      <c r="AM31" s="875"/>
      <c r="AN31" s="888"/>
      <c r="AO31" s="855"/>
      <c r="AP31" s="832"/>
      <c r="AQ31" s="832"/>
      <c r="AR31" s="833"/>
      <c r="AS31" s="874"/>
      <c r="AT31" s="875"/>
      <c r="AU31" s="875"/>
      <c r="AV31" s="875"/>
      <c r="AW31" s="875"/>
      <c r="AX31" s="875"/>
      <c r="AY31" s="875"/>
      <c r="AZ31" s="876"/>
      <c r="BA31" s="877"/>
      <c r="BB31" s="878"/>
      <c r="BC31" s="879"/>
      <c r="BD31" s="879"/>
      <c r="BE31" s="880"/>
      <c r="BF31" s="883"/>
      <c r="BG31" s="884"/>
      <c r="BH31" s="884"/>
      <c r="BI31" s="884"/>
      <c r="BJ31" s="884"/>
      <c r="BK31" s="884"/>
      <c r="BL31" s="884"/>
      <c r="BM31" s="885"/>
      <c r="BN31" s="886"/>
      <c r="BO31" s="831"/>
      <c r="BP31" s="832"/>
      <c r="BQ31" s="832"/>
      <c r="BR31" s="833"/>
      <c r="BS31" s="874"/>
      <c r="BT31" s="875"/>
      <c r="BU31" s="875"/>
      <c r="BV31" s="875"/>
      <c r="BW31" s="875"/>
      <c r="BX31" s="875"/>
      <c r="BY31" s="875"/>
      <c r="BZ31" s="876"/>
      <c r="CA31" s="877"/>
      <c r="CB31" s="855"/>
      <c r="CC31" s="832"/>
      <c r="CD31" s="832"/>
      <c r="CE31" s="833"/>
      <c r="CF31" s="874"/>
      <c r="CG31" s="875"/>
      <c r="CH31" s="875"/>
      <c r="CI31" s="875"/>
      <c r="CJ31" s="875"/>
      <c r="CK31" s="875"/>
      <c r="CL31" s="875"/>
      <c r="CM31" s="876"/>
      <c r="CN31" s="877"/>
      <c r="CO31" s="984"/>
      <c r="CP31" s="985"/>
      <c r="CQ31" s="985"/>
      <c r="CR31" s="987"/>
      <c r="CS31" s="984"/>
      <c r="CT31" s="985"/>
      <c r="CU31" s="985"/>
      <c r="CV31" s="985"/>
      <c r="CW31" s="985"/>
      <c r="CX31" s="985"/>
      <c r="CY31" s="985"/>
      <c r="CZ31" s="885"/>
      <c r="DA31" s="885"/>
      <c r="DB31" s="770"/>
      <c r="DC31" s="330"/>
      <c r="DD31" s="330"/>
      <c r="DE31" s="330"/>
      <c r="DF31" s="330"/>
      <c r="DG31" s="330"/>
      <c r="DH31" s="330"/>
      <c r="DI31" s="330"/>
      <c r="DJ31" s="330"/>
      <c r="DK31" s="330"/>
      <c r="DL31" s="330"/>
      <c r="DM31" s="330"/>
      <c r="DN31" s="330"/>
      <c r="DO31" s="330"/>
      <c r="DP31" s="330"/>
      <c r="DQ31" s="330"/>
      <c r="DR31" s="330"/>
      <c r="DS31" s="330"/>
      <c r="DT31" s="330"/>
      <c r="DU31" s="330"/>
      <c r="DV31" s="330"/>
      <c r="DW31" s="330"/>
      <c r="DX31" s="330"/>
      <c r="DY31" s="330"/>
      <c r="DZ31" s="330"/>
      <c r="EA31" s="330"/>
      <c r="EB31" s="330"/>
    </row>
    <row r="32" spans="1:132" ht="14" customHeight="1">
      <c r="A32" s="856"/>
      <c r="B32" s="847"/>
      <c r="C32" s="847"/>
      <c r="D32" s="847"/>
      <c r="E32" s="825"/>
      <c r="F32" s="826"/>
      <c r="G32" s="826"/>
      <c r="H32" s="846"/>
      <c r="I32" s="847"/>
      <c r="J32" s="825">
        <v>7</v>
      </c>
      <c r="K32" s="826"/>
      <c r="L32" s="826"/>
      <c r="M32" s="846" t="s">
        <v>297</v>
      </c>
      <c r="N32" s="849"/>
      <c r="O32" s="828">
        <f>COUNTIFS('CSV添付（シートを全選択コピーしてそのまま添付）ジョブカン'!E:E,テーブル!$A5,'CSV添付（シートを全選択コピーしてそのまま添付）ジョブカン'!G:G,"&gt;0",'CSV添付（シートを全選択コピーしてそのまま添付）ジョブカン'!D:D,テーブル!$A$15)</f>
        <v>0</v>
      </c>
      <c r="P32" s="829"/>
      <c r="Q32" s="829"/>
      <c r="R32" s="830"/>
      <c r="S32" s="870">
        <f>SUMIFS('CSV添付（シートを全選択コピーしてそのまま添付）ジョブカン'!G:G,'CSV添付（シートを全選択コピーしてそのまま添付）ジョブカン'!E:E,テーブル!A5,'CSV添付（シートを全選択コピーしてそのまま添付）ジョブカン'!D:D,テーブル!$A$15)</f>
        <v>0</v>
      </c>
      <c r="T32" s="871"/>
      <c r="U32" s="871"/>
      <c r="V32" s="871"/>
      <c r="W32" s="871"/>
      <c r="X32" s="871"/>
      <c r="Y32" s="871"/>
      <c r="Z32" s="872"/>
      <c r="AA32" s="873"/>
      <c r="AB32" s="854">
        <f>COUNTIFS('CSV添付（シートを全選択コピーしてそのまま添付）ジョブカン'!R:R,テーブル!$A5,'CSV添付（シートを全選択コピーしてそのまま添付）ジョブカン'!H:H,"&gt;0",'CSV添付（シートを全選択コピーしてそのまま添付）ジョブカン'!D:D,テーブル!$A$15)</f>
        <v>0</v>
      </c>
      <c r="AC32" s="829"/>
      <c r="AD32" s="829"/>
      <c r="AE32" s="830"/>
      <c r="AF32" s="870">
        <f>SUMIFS('CSV添付（シートを全選択コピーしてそのまま添付）ジョブカン'!H:H,'CSV添付（シートを全選択コピーしてそのまま添付）ジョブカン'!E:E,テーブル!$A5,'CSV添付（シートを全選択コピーしてそのまま添付）ジョブカン'!D:D,テーブル!$A$15)</f>
        <v>0</v>
      </c>
      <c r="AG32" s="871"/>
      <c r="AH32" s="871"/>
      <c r="AI32" s="871"/>
      <c r="AJ32" s="871"/>
      <c r="AK32" s="871"/>
      <c r="AL32" s="871"/>
      <c r="AM32" s="871"/>
      <c r="AN32" s="887"/>
      <c r="AO32" s="854">
        <f>COUNTIFS('CSV添付（シートを全選択コピーしてそのまま添付）ジョブカン'!E:E,テーブル!$A5,'CSV添付（シートを全選択コピーしてそのまま添付）ジョブカン'!G:G,"&gt;0",'CSV添付（シートを全選択コピーしてそのまま添付）ジョブカン'!D:D,テーブル!$A$15)</f>
        <v>0</v>
      </c>
      <c r="AP32" s="829"/>
      <c r="AQ32" s="829"/>
      <c r="AR32" s="830"/>
      <c r="AS32" s="870">
        <f>SUMIFS('CSV添付（シートを全選択コピーしてそのまま添付）ジョブカン'!I:I,'CSV添付（シートを全選択コピーしてそのまま添付）ジョブカン'!E:E,テーブル!$A5,'CSV添付（シートを全選択コピーしてそのまま添付）ジョブカン'!D:D,テーブル!$A$15)</f>
        <v>0</v>
      </c>
      <c r="AT32" s="871"/>
      <c r="AU32" s="871"/>
      <c r="AV32" s="871"/>
      <c r="AW32" s="871"/>
      <c r="AX32" s="871"/>
      <c r="AY32" s="871"/>
      <c r="AZ32" s="872"/>
      <c r="BA32" s="873"/>
      <c r="BB32" s="837">
        <f>SUM(O32+AB32+AO32)</f>
        <v>0</v>
      </c>
      <c r="BC32" s="838"/>
      <c r="BD32" s="838"/>
      <c r="BE32" s="839"/>
      <c r="BF32" s="858">
        <f>SUM(S32+AF32+AS32)</f>
        <v>0</v>
      </c>
      <c r="BG32" s="859"/>
      <c r="BH32" s="859"/>
      <c r="BI32" s="859"/>
      <c r="BJ32" s="859"/>
      <c r="BK32" s="859"/>
      <c r="BL32" s="859"/>
      <c r="BM32" s="881"/>
      <c r="BN32" s="882"/>
      <c r="BO32" s="828">
        <f>COUNTIFS('CSV添付（シートを全選択コピーしてそのまま添付）ジョブカン'!E:E,テーブル!$A5,'CSV添付（シートを全選択コピーしてそのまま添付）ジョブカン'!J:J,"&gt;0",'CSV添付（シートを全選択コピーしてそのまま添付）ジョブカン'!D:D,テーブル!$A$15)</f>
        <v>0</v>
      </c>
      <c r="BP32" s="829"/>
      <c r="BQ32" s="829"/>
      <c r="BR32" s="830"/>
      <c r="BS32" s="870">
        <f>SUMIFS('CSV添付（シートを全選択コピーしてそのまま添付）ジョブカン'!J:J,'CSV添付（シートを全選択コピーしてそのまま添付）ジョブカン'!E:E,テーブル!$A5,'CSV添付（シートを全選択コピーしてそのまま添付）ジョブカン'!D:D,テーブル!$A$15)</f>
        <v>0</v>
      </c>
      <c r="BT32" s="871"/>
      <c r="BU32" s="871"/>
      <c r="BV32" s="871"/>
      <c r="BW32" s="871"/>
      <c r="BX32" s="871"/>
      <c r="BY32" s="871"/>
      <c r="BZ32" s="872"/>
      <c r="CA32" s="873"/>
      <c r="CB32" s="854">
        <f>COUNTIFS('CSV添付（シートを全選択コピーしてそのまま添付）ジョブカン'!E:E,テーブル!$A5,'CSV添付（シートを全選択コピーしてそのまま添付）ジョブカン'!K:K,"&gt;0",'CSV添付（シートを全選択コピーしてそのまま添付）ジョブカン'!D:D,テーブル!$A$15)</f>
        <v>0</v>
      </c>
      <c r="CC32" s="829"/>
      <c r="CD32" s="829"/>
      <c r="CE32" s="830"/>
      <c r="CF32" s="870">
        <f>SUMIFS('CSV添付（シートを全選択コピーしてそのまま添付）ジョブカン'!K:K,'CSV添付（シートを全選択コピーしてそのまま添付）ジョブカン'!E:E,テーブル!$A5,'CSV添付（シートを全選択コピーしてそのまま添付）ジョブカン'!D:D,テーブル!$A$15)</f>
        <v>0</v>
      </c>
      <c r="CG32" s="871"/>
      <c r="CH32" s="871"/>
      <c r="CI32" s="871"/>
      <c r="CJ32" s="871"/>
      <c r="CK32" s="871"/>
      <c r="CL32" s="871"/>
      <c r="CM32" s="872"/>
      <c r="CN32" s="873"/>
      <c r="CO32" s="982">
        <f>SUM(BO32+CB32)</f>
        <v>0</v>
      </c>
      <c r="CP32" s="983"/>
      <c r="CQ32" s="983"/>
      <c r="CR32" s="986"/>
      <c r="CS32" s="982">
        <f>SUM(BS32+CF32)</f>
        <v>0</v>
      </c>
      <c r="CT32" s="983"/>
      <c r="CU32" s="983"/>
      <c r="CV32" s="983"/>
      <c r="CW32" s="983"/>
      <c r="CX32" s="983"/>
      <c r="CY32" s="983"/>
      <c r="CZ32" s="881"/>
      <c r="DA32" s="881"/>
      <c r="DB32" s="770"/>
      <c r="DC32" s="330"/>
      <c r="DD32" s="330"/>
      <c r="DE32" s="330"/>
      <c r="DF32" s="330"/>
      <c r="DG32" s="330"/>
      <c r="DH32" s="330"/>
      <c r="DI32" s="330"/>
      <c r="DJ32" s="330"/>
      <c r="DK32" s="330"/>
      <c r="DL32" s="330"/>
      <c r="DM32" s="330"/>
      <c r="DN32" s="330"/>
      <c r="DO32" s="330"/>
      <c r="DP32" s="330"/>
      <c r="DQ32" s="330"/>
      <c r="DR32" s="330"/>
      <c r="DS32" s="330"/>
      <c r="DT32" s="330"/>
      <c r="DU32" s="330"/>
      <c r="DV32" s="330"/>
      <c r="DW32" s="330"/>
      <c r="DX32" s="330"/>
      <c r="DY32" s="330"/>
      <c r="DZ32" s="330"/>
      <c r="EA32" s="330"/>
      <c r="EB32" s="330"/>
    </row>
    <row r="33" spans="1:132" ht="14" customHeight="1">
      <c r="A33" s="857"/>
      <c r="B33" s="848"/>
      <c r="C33" s="848"/>
      <c r="D33" s="848"/>
      <c r="E33" s="827"/>
      <c r="F33" s="827"/>
      <c r="G33" s="827"/>
      <c r="H33" s="848"/>
      <c r="I33" s="848"/>
      <c r="J33" s="827"/>
      <c r="K33" s="827"/>
      <c r="L33" s="827"/>
      <c r="M33" s="848"/>
      <c r="N33" s="850"/>
      <c r="O33" s="831"/>
      <c r="P33" s="832"/>
      <c r="Q33" s="832"/>
      <c r="R33" s="833"/>
      <c r="S33" s="874"/>
      <c r="T33" s="875"/>
      <c r="U33" s="875"/>
      <c r="V33" s="875"/>
      <c r="W33" s="875"/>
      <c r="X33" s="875"/>
      <c r="Y33" s="875"/>
      <c r="Z33" s="876"/>
      <c r="AA33" s="877"/>
      <c r="AB33" s="855"/>
      <c r="AC33" s="832"/>
      <c r="AD33" s="832"/>
      <c r="AE33" s="833"/>
      <c r="AF33" s="874"/>
      <c r="AG33" s="875"/>
      <c r="AH33" s="875"/>
      <c r="AI33" s="875"/>
      <c r="AJ33" s="875"/>
      <c r="AK33" s="875"/>
      <c r="AL33" s="875"/>
      <c r="AM33" s="875"/>
      <c r="AN33" s="888"/>
      <c r="AO33" s="855"/>
      <c r="AP33" s="832"/>
      <c r="AQ33" s="832"/>
      <c r="AR33" s="833"/>
      <c r="AS33" s="874"/>
      <c r="AT33" s="875"/>
      <c r="AU33" s="875"/>
      <c r="AV33" s="875"/>
      <c r="AW33" s="875"/>
      <c r="AX33" s="875"/>
      <c r="AY33" s="875"/>
      <c r="AZ33" s="876"/>
      <c r="BA33" s="877"/>
      <c r="BB33" s="878"/>
      <c r="BC33" s="879"/>
      <c r="BD33" s="879"/>
      <c r="BE33" s="880"/>
      <c r="BF33" s="883"/>
      <c r="BG33" s="884"/>
      <c r="BH33" s="884"/>
      <c r="BI33" s="884"/>
      <c r="BJ33" s="884"/>
      <c r="BK33" s="884"/>
      <c r="BL33" s="884"/>
      <c r="BM33" s="885"/>
      <c r="BN33" s="886"/>
      <c r="BO33" s="831"/>
      <c r="BP33" s="832"/>
      <c r="BQ33" s="832"/>
      <c r="BR33" s="833"/>
      <c r="BS33" s="874"/>
      <c r="BT33" s="875"/>
      <c r="BU33" s="875"/>
      <c r="BV33" s="875"/>
      <c r="BW33" s="875"/>
      <c r="BX33" s="875"/>
      <c r="BY33" s="875"/>
      <c r="BZ33" s="876"/>
      <c r="CA33" s="877"/>
      <c r="CB33" s="855"/>
      <c r="CC33" s="832"/>
      <c r="CD33" s="832"/>
      <c r="CE33" s="833"/>
      <c r="CF33" s="874"/>
      <c r="CG33" s="875"/>
      <c r="CH33" s="875"/>
      <c r="CI33" s="875"/>
      <c r="CJ33" s="875"/>
      <c r="CK33" s="875"/>
      <c r="CL33" s="875"/>
      <c r="CM33" s="876"/>
      <c r="CN33" s="877"/>
      <c r="CO33" s="984"/>
      <c r="CP33" s="985"/>
      <c r="CQ33" s="985"/>
      <c r="CR33" s="987"/>
      <c r="CS33" s="984"/>
      <c r="CT33" s="985"/>
      <c r="CU33" s="985"/>
      <c r="CV33" s="985"/>
      <c r="CW33" s="985"/>
      <c r="CX33" s="985"/>
      <c r="CY33" s="985"/>
      <c r="CZ33" s="885"/>
      <c r="DA33" s="885"/>
      <c r="DB33" s="770"/>
      <c r="DC33" s="330"/>
      <c r="DD33" s="330"/>
      <c r="DE33" s="330"/>
      <c r="DF33" s="330"/>
      <c r="DG33" s="330"/>
      <c r="DH33" s="330"/>
      <c r="DI33" s="330"/>
      <c r="DJ33" s="330"/>
      <c r="DK33" s="330"/>
      <c r="DL33" s="330"/>
      <c r="DM33" s="330"/>
      <c r="DN33" s="330"/>
      <c r="DO33" s="330"/>
      <c r="DP33" s="330"/>
      <c r="DQ33" s="330"/>
      <c r="DR33" s="330"/>
      <c r="DS33" s="330"/>
      <c r="DT33" s="330"/>
      <c r="DU33" s="330"/>
      <c r="DV33" s="330"/>
      <c r="DW33" s="330"/>
      <c r="DX33" s="330"/>
      <c r="DY33" s="330"/>
      <c r="DZ33" s="330"/>
      <c r="EA33" s="330"/>
      <c r="EB33" s="330"/>
    </row>
    <row r="34" spans="1:132" ht="14" customHeight="1">
      <c r="A34" s="856"/>
      <c r="B34" s="847"/>
      <c r="C34" s="847"/>
      <c r="D34" s="847"/>
      <c r="E34" s="825"/>
      <c r="F34" s="826"/>
      <c r="G34" s="826"/>
      <c r="H34" s="846"/>
      <c r="I34" s="847"/>
      <c r="J34" s="825">
        <v>8</v>
      </c>
      <c r="K34" s="826"/>
      <c r="L34" s="826"/>
      <c r="M34" s="846" t="s">
        <v>297</v>
      </c>
      <c r="N34" s="849"/>
      <c r="O34" s="828">
        <f>COUNTIFS('CSV添付（シートを全選択コピーしてそのまま添付）ジョブカン'!E:E,テーブル!$A6,'CSV添付（シートを全選択コピーしてそのまま添付）ジョブカン'!G:G,"&gt;0",'CSV添付（シートを全選択コピーしてそのまま添付）ジョブカン'!D:D,テーブル!$A$15)</f>
        <v>0</v>
      </c>
      <c r="P34" s="829"/>
      <c r="Q34" s="829"/>
      <c r="R34" s="830"/>
      <c r="S34" s="870">
        <f>SUMIFS('CSV添付（シートを全選択コピーしてそのまま添付）ジョブカン'!G:G,'CSV添付（シートを全選択コピーしてそのまま添付）ジョブカン'!E:E,テーブル!A6,'CSV添付（シートを全選択コピーしてそのまま添付）ジョブカン'!D:D,テーブル!$A$15)</f>
        <v>0</v>
      </c>
      <c r="T34" s="871"/>
      <c r="U34" s="871"/>
      <c r="V34" s="871"/>
      <c r="W34" s="871"/>
      <c r="X34" s="871"/>
      <c r="Y34" s="871"/>
      <c r="Z34" s="872"/>
      <c r="AA34" s="873"/>
      <c r="AB34" s="854">
        <f>COUNTIFS('CSV添付（シートを全選択コピーしてそのまま添付）ジョブカン'!R:R,テーブル!$A6,'CSV添付（シートを全選択コピーしてそのまま添付）ジョブカン'!H:H,"&gt;0",'CSV添付（シートを全選択コピーしてそのまま添付）ジョブカン'!D:D,テーブル!$A$15)</f>
        <v>0</v>
      </c>
      <c r="AC34" s="829"/>
      <c r="AD34" s="829"/>
      <c r="AE34" s="830"/>
      <c r="AF34" s="870">
        <f>SUMIFS('CSV添付（シートを全選択コピーしてそのまま添付）ジョブカン'!H:H,'CSV添付（シートを全選択コピーしてそのまま添付）ジョブカン'!E:E,テーブル!$A6,'CSV添付（シートを全選択コピーしてそのまま添付）ジョブカン'!D:D,テーブル!$A$15)</f>
        <v>0</v>
      </c>
      <c r="AG34" s="871"/>
      <c r="AH34" s="871"/>
      <c r="AI34" s="871"/>
      <c r="AJ34" s="871"/>
      <c r="AK34" s="871"/>
      <c r="AL34" s="871"/>
      <c r="AM34" s="871"/>
      <c r="AN34" s="887"/>
      <c r="AO34" s="854">
        <f>COUNTIFS('CSV添付（シートを全選択コピーしてそのまま添付）ジョブカン'!E:E,テーブル!$A6,'CSV添付（シートを全選択コピーしてそのまま添付）ジョブカン'!G:G,"&gt;0",'CSV添付（シートを全選択コピーしてそのまま添付）ジョブカン'!D:D,テーブル!$A$15)</f>
        <v>0</v>
      </c>
      <c r="AP34" s="829"/>
      <c r="AQ34" s="829"/>
      <c r="AR34" s="830"/>
      <c r="AS34" s="870">
        <f>SUMIFS('CSV添付（シートを全選択コピーしてそのまま添付）ジョブカン'!I:I,'CSV添付（シートを全選択コピーしてそのまま添付）ジョブカン'!E:E,テーブル!$A6,'CSV添付（シートを全選択コピーしてそのまま添付）ジョブカン'!D:D,テーブル!$A$15)</f>
        <v>0</v>
      </c>
      <c r="AT34" s="871"/>
      <c r="AU34" s="871"/>
      <c r="AV34" s="871"/>
      <c r="AW34" s="871"/>
      <c r="AX34" s="871"/>
      <c r="AY34" s="871"/>
      <c r="AZ34" s="872"/>
      <c r="BA34" s="873"/>
      <c r="BB34" s="837">
        <f>SUM(O34+AB34+AO34)</f>
        <v>0</v>
      </c>
      <c r="BC34" s="838"/>
      <c r="BD34" s="838"/>
      <c r="BE34" s="839"/>
      <c r="BF34" s="858">
        <f>SUM(S34+AF34+AS34)</f>
        <v>0</v>
      </c>
      <c r="BG34" s="859"/>
      <c r="BH34" s="859"/>
      <c r="BI34" s="859"/>
      <c r="BJ34" s="859"/>
      <c r="BK34" s="859"/>
      <c r="BL34" s="859"/>
      <c r="BM34" s="881"/>
      <c r="BN34" s="882"/>
      <c r="BO34" s="828">
        <f>COUNTIFS('CSV添付（シートを全選択コピーしてそのまま添付）ジョブカン'!E:E,テーブル!$A6,'CSV添付（シートを全選択コピーしてそのまま添付）ジョブカン'!J:J,"&gt;0",'CSV添付（シートを全選択コピーしてそのまま添付）ジョブカン'!D:D,テーブル!$A$15)</f>
        <v>0</v>
      </c>
      <c r="BP34" s="829"/>
      <c r="BQ34" s="829"/>
      <c r="BR34" s="830"/>
      <c r="BS34" s="870">
        <f>SUMIFS('CSV添付（シートを全選択コピーしてそのまま添付）ジョブカン'!J:J,'CSV添付（シートを全選択コピーしてそのまま添付）ジョブカン'!E:E,テーブル!$A6,'CSV添付（シートを全選択コピーしてそのまま添付）ジョブカン'!D:D,テーブル!$A$15)</f>
        <v>0</v>
      </c>
      <c r="BT34" s="871"/>
      <c r="BU34" s="871"/>
      <c r="BV34" s="871"/>
      <c r="BW34" s="871"/>
      <c r="BX34" s="871"/>
      <c r="BY34" s="871"/>
      <c r="BZ34" s="872"/>
      <c r="CA34" s="873"/>
      <c r="CB34" s="854">
        <f>COUNTIFS('CSV添付（シートを全選択コピーしてそのまま添付）ジョブカン'!E:E,テーブル!$A6,'CSV添付（シートを全選択コピーしてそのまま添付）ジョブカン'!K:K,"&gt;0",'CSV添付（シートを全選択コピーしてそのまま添付）ジョブカン'!D:D,テーブル!$A$15)</f>
        <v>0</v>
      </c>
      <c r="CC34" s="829"/>
      <c r="CD34" s="829"/>
      <c r="CE34" s="830"/>
      <c r="CF34" s="870">
        <f>SUMIFS('CSV添付（シートを全選択コピーしてそのまま添付）ジョブカン'!K:K,'CSV添付（シートを全選択コピーしてそのまま添付）ジョブカン'!E:E,テーブル!$A6,'CSV添付（シートを全選択コピーしてそのまま添付）ジョブカン'!D:D,テーブル!$A$15)</f>
        <v>0</v>
      </c>
      <c r="CG34" s="871"/>
      <c r="CH34" s="871"/>
      <c r="CI34" s="871"/>
      <c r="CJ34" s="871"/>
      <c r="CK34" s="871"/>
      <c r="CL34" s="871"/>
      <c r="CM34" s="872"/>
      <c r="CN34" s="873"/>
      <c r="CO34" s="982">
        <f>SUM(BO34+CB34)</f>
        <v>0</v>
      </c>
      <c r="CP34" s="983"/>
      <c r="CQ34" s="983"/>
      <c r="CR34" s="986"/>
      <c r="CS34" s="982">
        <f>SUM(BS34+CF34)</f>
        <v>0</v>
      </c>
      <c r="CT34" s="983"/>
      <c r="CU34" s="983"/>
      <c r="CV34" s="983"/>
      <c r="CW34" s="983"/>
      <c r="CX34" s="983"/>
      <c r="CY34" s="983"/>
      <c r="CZ34" s="881"/>
      <c r="DA34" s="881"/>
      <c r="DB34" s="770"/>
      <c r="DC34" s="330"/>
      <c r="DD34" s="330"/>
      <c r="DE34" s="330"/>
      <c r="DF34" s="330"/>
      <c r="DG34" s="330"/>
      <c r="DH34" s="330"/>
      <c r="DI34" s="330"/>
      <c r="DJ34" s="330"/>
      <c r="DK34" s="330"/>
      <c r="DL34" s="330"/>
      <c r="DM34" s="330"/>
      <c r="DN34" s="330"/>
      <c r="DO34" s="330"/>
      <c r="DP34" s="330"/>
      <c r="DQ34" s="330"/>
      <c r="DR34" s="330"/>
      <c r="DS34" s="330"/>
      <c r="DT34" s="330"/>
      <c r="DU34" s="330"/>
      <c r="DV34" s="330"/>
      <c r="DW34" s="330"/>
      <c r="DX34" s="330"/>
      <c r="DY34" s="330"/>
      <c r="DZ34" s="330"/>
      <c r="EA34" s="330"/>
      <c r="EB34" s="330"/>
    </row>
    <row r="35" spans="1:132" ht="14" customHeight="1">
      <c r="A35" s="857"/>
      <c r="B35" s="848"/>
      <c r="C35" s="848"/>
      <c r="D35" s="848"/>
      <c r="E35" s="827"/>
      <c r="F35" s="827"/>
      <c r="G35" s="827"/>
      <c r="H35" s="848"/>
      <c r="I35" s="848"/>
      <c r="J35" s="827"/>
      <c r="K35" s="827"/>
      <c r="L35" s="827"/>
      <c r="M35" s="848"/>
      <c r="N35" s="850"/>
      <c r="O35" s="831"/>
      <c r="P35" s="832"/>
      <c r="Q35" s="832"/>
      <c r="R35" s="833"/>
      <c r="S35" s="874"/>
      <c r="T35" s="875"/>
      <c r="U35" s="875"/>
      <c r="V35" s="875"/>
      <c r="W35" s="875"/>
      <c r="X35" s="875"/>
      <c r="Y35" s="875"/>
      <c r="Z35" s="876"/>
      <c r="AA35" s="877"/>
      <c r="AB35" s="855"/>
      <c r="AC35" s="832"/>
      <c r="AD35" s="832"/>
      <c r="AE35" s="833"/>
      <c r="AF35" s="874"/>
      <c r="AG35" s="875"/>
      <c r="AH35" s="875"/>
      <c r="AI35" s="875"/>
      <c r="AJ35" s="875"/>
      <c r="AK35" s="875"/>
      <c r="AL35" s="875"/>
      <c r="AM35" s="875"/>
      <c r="AN35" s="888"/>
      <c r="AO35" s="855"/>
      <c r="AP35" s="832"/>
      <c r="AQ35" s="832"/>
      <c r="AR35" s="833"/>
      <c r="AS35" s="874"/>
      <c r="AT35" s="875"/>
      <c r="AU35" s="875"/>
      <c r="AV35" s="875"/>
      <c r="AW35" s="875"/>
      <c r="AX35" s="875"/>
      <c r="AY35" s="875"/>
      <c r="AZ35" s="876"/>
      <c r="BA35" s="877"/>
      <c r="BB35" s="878"/>
      <c r="BC35" s="879"/>
      <c r="BD35" s="879"/>
      <c r="BE35" s="880"/>
      <c r="BF35" s="883"/>
      <c r="BG35" s="884"/>
      <c r="BH35" s="884"/>
      <c r="BI35" s="884"/>
      <c r="BJ35" s="884"/>
      <c r="BK35" s="884"/>
      <c r="BL35" s="884"/>
      <c r="BM35" s="885"/>
      <c r="BN35" s="886"/>
      <c r="BO35" s="831"/>
      <c r="BP35" s="832"/>
      <c r="BQ35" s="832"/>
      <c r="BR35" s="833"/>
      <c r="BS35" s="874"/>
      <c r="BT35" s="875"/>
      <c r="BU35" s="875"/>
      <c r="BV35" s="875"/>
      <c r="BW35" s="875"/>
      <c r="BX35" s="875"/>
      <c r="BY35" s="875"/>
      <c r="BZ35" s="876"/>
      <c r="CA35" s="877"/>
      <c r="CB35" s="855"/>
      <c r="CC35" s="832"/>
      <c r="CD35" s="832"/>
      <c r="CE35" s="833"/>
      <c r="CF35" s="874"/>
      <c r="CG35" s="875"/>
      <c r="CH35" s="875"/>
      <c r="CI35" s="875"/>
      <c r="CJ35" s="875"/>
      <c r="CK35" s="875"/>
      <c r="CL35" s="875"/>
      <c r="CM35" s="876"/>
      <c r="CN35" s="877"/>
      <c r="CO35" s="984"/>
      <c r="CP35" s="985"/>
      <c r="CQ35" s="985"/>
      <c r="CR35" s="987"/>
      <c r="CS35" s="984"/>
      <c r="CT35" s="985"/>
      <c r="CU35" s="985"/>
      <c r="CV35" s="985"/>
      <c r="CW35" s="985"/>
      <c r="CX35" s="985"/>
      <c r="CY35" s="985"/>
      <c r="CZ35" s="885"/>
      <c r="DA35" s="885"/>
      <c r="DB35" s="770"/>
      <c r="DC35" s="330"/>
      <c r="DD35" s="330"/>
      <c r="DE35" s="330"/>
      <c r="DF35" s="330"/>
      <c r="DG35" s="330"/>
      <c r="DH35" s="330"/>
      <c r="DI35" s="330"/>
      <c r="DJ35" s="330"/>
      <c r="DK35" s="330"/>
      <c r="DL35" s="330"/>
      <c r="DM35" s="330"/>
      <c r="DN35" s="330"/>
      <c r="DO35" s="340"/>
      <c r="DP35" s="340"/>
      <c r="DQ35" s="340"/>
      <c r="DR35" s="340"/>
      <c r="DS35" s="330"/>
      <c r="DT35" s="330"/>
      <c r="DU35" s="330"/>
      <c r="DV35" s="330"/>
      <c r="DW35" s="330"/>
      <c r="DX35" s="330"/>
      <c r="DY35" s="330"/>
      <c r="DZ35" s="330"/>
      <c r="EA35" s="330"/>
      <c r="EB35" s="330"/>
    </row>
    <row r="36" spans="1:132" ht="14" customHeight="1">
      <c r="A36" s="856"/>
      <c r="B36" s="847"/>
      <c r="C36" s="847"/>
      <c r="D36" s="847"/>
      <c r="E36" s="825"/>
      <c r="F36" s="826"/>
      <c r="G36" s="826"/>
      <c r="H36" s="846"/>
      <c r="I36" s="847"/>
      <c r="J36" s="825">
        <v>9</v>
      </c>
      <c r="K36" s="826"/>
      <c r="L36" s="826"/>
      <c r="M36" s="846" t="s">
        <v>297</v>
      </c>
      <c r="N36" s="849"/>
      <c r="O36" s="828">
        <f>COUNTIFS('CSV添付（シートを全選択コピーしてそのまま添付）ジョブカン'!E:E,テーブル!$A7,'CSV添付（シートを全選択コピーしてそのまま添付）ジョブカン'!G:G,"&gt;0",'CSV添付（シートを全選択コピーしてそのまま添付）ジョブカン'!D:D,テーブル!$A$15)</f>
        <v>0</v>
      </c>
      <c r="P36" s="829"/>
      <c r="Q36" s="829"/>
      <c r="R36" s="830"/>
      <c r="S36" s="870">
        <f>SUMIFS('CSV添付（シートを全選択コピーしてそのまま添付）ジョブカン'!G:G,'CSV添付（シートを全選択コピーしてそのまま添付）ジョブカン'!E:E,テーブル!A7,'CSV添付（シートを全選択コピーしてそのまま添付）ジョブカン'!D:D,テーブル!$A$15)</f>
        <v>0</v>
      </c>
      <c r="T36" s="871"/>
      <c r="U36" s="871"/>
      <c r="V36" s="871"/>
      <c r="W36" s="871"/>
      <c r="X36" s="871"/>
      <c r="Y36" s="871"/>
      <c r="Z36" s="872"/>
      <c r="AA36" s="873"/>
      <c r="AB36" s="854">
        <f>COUNTIFS('CSV添付（シートを全選択コピーしてそのまま添付）ジョブカン'!R:R,テーブル!$A7,'CSV添付（シートを全選択コピーしてそのまま添付）ジョブカン'!H:H,"&gt;0",'CSV添付（シートを全選択コピーしてそのまま添付）ジョブカン'!D:D,テーブル!$A$15)</f>
        <v>0</v>
      </c>
      <c r="AC36" s="829"/>
      <c r="AD36" s="829"/>
      <c r="AE36" s="830"/>
      <c r="AF36" s="870">
        <f>SUMIFS('CSV添付（シートを全選択コピーしてそのまま添付）ジョブカン'!H:H,'CSV添付（シートを全選択コピーしてそのまま添付）ジョブカン'!E:E,テーブル!$A7,'CSV添付（シートを全選択コピーしてそのまま添付）ジョブカン'!D:D,テーブル!$A$15)</f>
        <v>0</v>
      </c>
      <c r="AG36" s="871"/>
      <c r="AH36" s="871"/>
      <c r="AI36" s="871"/>
      <c r="AJ36" s="871"/>
      <c r="AK36" s="871"/>
      <c r="AL36" s="871"/>
      <c r="AM36" s="871"/>
      <c r="AN36" s="887"/>
      <c r="AO36" s="854">
        <f>COUNTIFS('CSV添付（シートを全選択コピーしてそのまま添付）ジョブカン'!E:E,テーブル!$A7,'CSV添付（シートを全選択コピーしてそのまま添付）ジョブカン'!G:G,"&gt;0",'CSV添付（シートを全選択コピーしてそのまま添付）ジョブカン'!D:D,テーブル!$A$15)</f>
        <v>0</v>
      </c>
      <c r="AP36" s="829"/>
      <c r="AQ36" s="829"/>
      <c r="AR36" s="830"/>
      <c r="AS36" s="870">
        <f>SUMIFS('CSV添付（シートを全選択コピーしてそのまま添付）ジョブカン'!I:I,'CSV添付（シートを全選択コピーしてそのまま添付）ジョブカン'!E:E,テーブル!$A7,'CSV添付（シートを全選択コピーしてそのまま添付）ジョブカン'!D:D,テーブル!$A$15)</f>
        <v>0</v>
      </c>
      <c r="AT36" s="871"/>
      <c r="AU36" s="871"/>
      <c r="AV36" s="871"/>
      <c r="AW36" s="871"/>
      <c r="AX36" s="871"/>
      <c r="AY36" s="871"/>
      <c r="AZ36" s="872"/>
      <c r="BA36" s="873"/>
      <c r="BB36" s="837">
        <f>SUM(O36+AB36+AO36)</f>
        <v>0</v>
      </c>
      <c r="BC36" s="838"/>
      <c r="BD36" s="838"/>
      <c r="BE36" s="839"/>
      <c r="BF36" s="858">
        <f>SUM(S36+AF36+AS36)</f>
        <v>0</v>
      </c>
      <c r="BG36" s="859"/>
      <c r="BH36" s="859"/>
      <c r="BI36" s="859"/>
      <c r="BJ36" s="859"/>
      <c r="BK36" s="859"/>
      <c r="BL36" s="859"/>
      <c r="BM36" s="881"/>
      <c r="BN36" s="882"/>
      <c r="BO36" s="828">
        <f>COUNTIFS('CSV添付（シートを全選択コピーしてそのまま添付）ジョブカン'!E:E,テーブル!$A7,'CSV添付（シートを全選択コピーしてそのまま添付）ジョブカン'!J:J,"&gt;0",'CSV添付（シートを全選択コピーしてそのまま添付）ジョブカン'!D:D,テーブル!$A$15)</f>
        <v>0</v>
      </c>
      <c r="BP36" s="829"/>
      <c r="BQ36" s="829"/>
      <c r="BR36" s="830"/>
      <c r="BS36" s="870">
        <f>SUMIFS('CSV添付（シートを全選択コピーしてそのまま添付）ジョブカン'!J:J,'CSV添付（シートを全選択コピーしてそのまま添付）ジョブカン'!E:E,テーブル!$A7,'CSV添付（シートを全選択コピーしてそのまま添付）ジョブカン'!D:D,テーブル!$A$15)</f>
        <v>0</v>
      </c>
      <c r="BT36" s="871"/>
      <c r="BU36" s="871"/>
      <c r="BV36" s="871"/>
      <c r="BW36" s="871"/>
      <c r="BX36" s="871"/>
      <c r="BY36" s="871"/>
      <c r="BZ36" s="872"/>
      <c r="CA36" s="873"/>
      <c r="CB36" s="854">
        <f>COUNTIFS('CSV添付（シートを全選択コピーしてそのまま添付）ジョブカン'!E:E,テーブル!$A7,'CSV添付（シートを全選択コピーしてそのまま添付）ジョブカン'!K:K,"&gt;0",'CSV添付（シートを全選択コピーしてそのまま添付）ジョブカン'!D:D,テーブル!$A$15)</f>
        <v>0</v>
      </c>
      <c r="CC36" s="829"/>
      <c r="CD36" s="829"/>
      <c r="CE36" s="830"/>
      <c r="CF36" s="870">
        <f>SUMIFS('CSV添付（シートを全選択コピーしてそのまま添付）ジョブカン'!K:K,'CSV添付（シートを全選択コピーしてそのまま添付）ジョブカン'!E:E,テーブル!$A7,'CSV添付（シートを全選択コピーしてそのまま添付）ジョブカン'!D:D,テーブル!$A$15)</f>
        <v>0</v>
      </c>
      <c r="CG36" s="871"/>
      <c r="CH36" s="871"/>
      <c r="CI36" s="871"/>
      <c r="CJ36" s="871"/>
      <c r="CK36" s="871"/>
      <c r="CL36" s="871"/>
      <c r="CM36" s="872"/>
      <c r="CN36" s="873"/>
      <c r="CO36" s="982">
        <f>SUM(BO36+CB36)</f>
        <v>0</v>
      </c>
      <c r="CP36" s="983"/>
      <c r="CQ36" s="983"/>
      <c r="CR36" s="986"/>
      <c r="CS36" s="982">
        <f>SUM(BS36+CF36)</f>
        <v>0</v>
      </c>
      <c r="CT36" s="983"/>
      <c r="CU36" s="983"/>
      <c r="CV36" s="983"/>
      <c r="CW36" s="983"/>
      <c r="CX36" s="983"/>
      <c r="CY36" s="983"/>
      <c r="CZ36" s="881"/>
      <c r="DA36" s="881"/>
      <c r="DB36" s="770"/>
      <c r="DC36" s="330"/>
      <c r="DD36" s="330"/>
      <c r="DE36" s="330"/>
      <c r="DF36" s="330"/>
      <c r="DG36" s="330"/>
      <c r="DH36" s="330"/>
      <c r="DI36" s="330"/>
      <c r="DJ36" s="330"/>
      <c r="DK36" s="330"/>
      <c r="DL36" s="330"/>
      <c r="DM36" s="330"/>
      <c r="DN36" s="330"/>
      <c r="DO36" s="340"/>
      <c r="DP36" s="340"/>
      <c r="DQ36" s="340"/>
      <c r="DR36" s="340"/>
      <c r="DS36" s="330"/>
      <c r="DT36" s="330"/>
      <c r="DU36" s="330"/>
      <c r="DV36" s="330"/>
      <c r="DW36" s="330"/>
      <c r="DX36" s="330"/>
      <c r="DY36" s="330"/>
      <c r="DZ36" s="330"/>
      <c r="EA36" s="330"/>
      <c r="EB36" s="330"/>
    </row>
    <row r="37" spans="1:132" ht="14" customHeight="1">
      <c r="A37" s="857"/>
      <c r="B37" s="848"/>
      <c r="C37" s="848"/>
      <c r="D37" s="848"/>
      <c r="E37" s="827"/>
      <c r="F37" s="827"/>
      <c r="G37" s="827"/>
      <c r="H37" s="848"/>
      <c r="I37" s="848"/>
      <c r="J37" s="827"/>
      <c r="K37" s="827"/>
      <c r="L37" s="827"/>
      <c r="M37" s="848"/>
      <c r="N37" s="850"/>
      <c r="O37" s="831"/>
      <c r="P37" s="832"/>
      <c r="Q37" s="832"/>
      <c r="R37" s="833"/>
      <c r="S37" s="874"/>
      <c r="T37" s="875"/>
      <c r="U37" s="875"/>
      <c r="V37" s="875"/>
      <c r="W37" s="875"/>
      <c r="X37" s="875"/>
      <c r="Y37" s="875"/>
      <c r="Z37" s="876"/>
      <c r="AA37" s="877"/>
      <c r="AB37" s="855"/>
      <c r="AC37" s="832"/>
      <c r="AD37" s="832"/>
      <c r="AE37" s="833"/>
      <c r="AF37" s="874"/>
      <c r="AG37" s="875"/>
      <c r="AH37" s="875"/>
      <c r="AI37" s="875"/>
      <c r="AJ37" s="875"/>
      <c r="AK37" s="875"/>
      <c r="AL37" s="875"/>
      <c r="AM37" s="875"/>
      <c r="AN37" s="888"/>
      <c r="AO37" s="855"/>
      <c r="AP37" s="832"/>
      <c r="AQ37" s="832"/>
      <c r="AR37" s="833"/>
      <c r="AS37" s="874"/>
      <c r="AT37" s="875"/>
      <c r="AU37" s="875"/>
      <c r="AV37" s="875"/>
      <c r="AW37" s="875"/>
      <c r="AX37" s="875"/>
      <c r="AY37" s="875"/>
      <c r="AZ37" s="876"/>
      <c r="BA37" s="877"/>
      <c r="BB37" s="878"/>
      <c r="BC37" s="879"/>
      <c r="BD37" s="879"/>
      <c r="BE37" s="880"/>
      <c r="BF37" s="883"/>
      <c r="BG37" s="884"/>
      <c r="BH37" s="884"/>
      <c r="BI37" s="884"/>
      <c r="BJ37" s="884"/>
      <c r="BK37" s="884"/>
      <c r="BL37" s="884"/>
      <c r="BM37" s="885"/>
      <c r="BN37" s="886"/>
      <c r="BO37" s="831"/>
      <c r="BP37" s="832"/>
      <c r="BQ37" s="832"/>
      <c r="BR37" s="833"/>
      <c r="BS37" s="874"/>
      <c r="BT37" s="875"/>
      <c r="BU37" s="875"/>
      <c r="BV37" s="875"/>
      <c r="BW37" s="875"/>
      <c r="BX37" s="875"/>
      <c r="BY37" s="875"/>
      <c r="BZ37" s="876"/>
      <c r="CA37" s="877"/>
      <c r="CB37" s="855"/>
      <c r="CC37" s="832"/>
      <c r="CD37" s="832"/>
      <c r="CE37" s="833"/>
      <c r="CF37" s="874"/>
      <c r="CG37" s="875"/>
      <c r="CH37" s="875"/>
      <c r="CI37" s="875"/>
      <c r="CJ37" s="875"/>
      <c r="CK37" s="875"/>
      <c r="CL37" s="875"/>
      <c r="CM37" s="876"/>
      <c r="CN37" s="877"/>
      <c r="CO37" s="984"/>
      <c r="CP37" s="985"/>
      <c r="CQ37" s="985"/>
      <c r="CR37" s="987"/>
      <c r="CS37" s="984"/>
      <c r="CT37" s="985"/>
      <c r="CU37" s="985"/>
      <c r="CV37" s="985"/>
      <c r="CW37" s="985"/>
      <c r="CX37" s="985"/>
      <c r="CY37" s="985"/>
      <c r="CZ37" s="885"/>
      <c r="DA37" s="885"/>
      <c r="DB37" s="770"/>
      <c r="DC37" s="330"/>
      <c r="DD37" s="330"/>
      <c r="DE37" s="330"/>
      <c r="DF37" s="330"/>
      <c r="DG37" s="330"/>
      <c r="DH37" s="330"/>
      <c r="DI37" s="330"/>
      <c r="DJ37" s="330"/>
      <c r="DK37" s="330"/>
      <c r="DL37" s="330"/>
      <c r="DM37" s="330"/>
      <c r="DN37" s="330"/>
      <c r="DO37" s="330"/>
      <c r="DP37" s="330"/>
      <c r="DQ37" s="330"/>
      <c r="DR37" s="330"/>
      <c r="DS37" s="330"/>
      <c r="DT37" s="330"/>
      <c r="DU37" s="330"/>
      <c r="DV37" s="330"/>
      <c r="DW37" s="330"/>
      <c r="DX37" s="330"/>
      <c r="DY37" s="330"/>
      <c r="DZ37" s="330"/>
      <c r="EA37" s="330"/>
      <c r="EB37" s="330"/>
    </row>
    <row r="38" spans="1:132" ht="14" customHeight="1">
      <c r="A38" s="856"/>
      <c r="B38" s="847"/>
      <c r="C38" s="847"/>
      <c r="D38" s="847"/>
      <c r="E38" s="825"/>
      <c r="F38" s="826"/>
      <c r="G38" s="826"/>
      <c r="H38" s="846"/>
      <c r="I38" s="847"/>
      <c r="J38" s="825">
        <v>10</v>
      </c>
      <c r="K38" s="826"/>
      <c r="L38" s="826"/>
      <c r="M38" s="846" t="s">
        <v>297</v>
      </c>
      <c r="N38" s="849"/>
      <c r="O38" s="828">
        <f>COUNTIFS('CSV添付（シートを全選択コピーしてそのまま添付）ジョブカン'!E:E,テーブル!$A8,'CSV添付（シートを全選択コピーしてそのまま添付）ジョブカン'!G:G,"&gt;0",'CSV添付（シートを全選択コピーしてそのまま添付）ジョブカン'!D:D,テーブル!$A$15)</f>
        <v>0</v>
      </c>
      <c r="P38" s="829"/>
      <c r="Q38" s="829"/>
      <c r="R38" s="830"/>
      <c r="S38" s="870">
        <f>SUMIFS('CSV添付（シートを全選択コピーしてそのまま添付）ジョブカン'!G:G,'CSV添付（シートを全選択コピーしてそのまま添付）ジョブカン'!E:E,テーブル!A8,'CSV添付（シートを全選択コピーしてそのまま添付）ジョブカン'!D:D,テーブル!$A$15)</f>
        <v>0</v>
      </c>
      <c r="T38" s="871"/>
      <c r="U38" s="871"/>
      <c r="V38" s="871"/>
      <c r="W38" s="871"/>
      <c r="X38" s="871"/>
      <c r="Y38" s="871"/>
      <c r="Z38" s="872"/>
      <c r="AA38" s="873"/>
      <c r="AB38" s="854">
        <f>COUNTIFS('CSV添付（シートを全選択コピーしてそのまま添付）ジョブカン'!R:R,テーブル!$A8,'CSV添付（シートを全選択コピーしてそのまま添付）ジョブカン'!H:H,"&gt;0",'CSV添付（シートを全選択コピーしてそのまま添付）ジョブカン'!D:D,テーブル!$A$15)</f>
        <v>0</v>
      </c>
      <c r="AC38" s="829"/>
      <c r="AD38" s="829"/>
      <c r="AE38" s="830"/>
      <c r="AF38" s="870">
        <f>SUMIFS('CSV添付（シートを全選択コピーしてそのまま添付）ジョブカン'!H:H,'CSV添付（シートを全選択コピーしてそのまま添付）ジョブカン'!E:E,テーブル!$A8,'CSV添付（シートを全選択コピーしてそのまま添付）ジョブカン'!D:D,テーブル!$A$15)</f>
        <v>0</v>
      </c>
      <c r="AG38" s="871"/>
      <c r="AH38" s="871"/>
      <c r="AI38" s="871"/>
      <c r="AJ38" s="871"/>
      <c r="AK38" s="871"/>
      <c r="AL38" s="871"/>
      <c r="AM38" s="871"/>
      <c r="AN38" s="887"/>
      <c r="AO38" s="854">
        <f>COUNTIFS('CSV添付（シートを全選択コピーしてそのまま添付）ジョブカン'!E:E,テーブル!$A8,'CSV添付（シートを全選択コピーしてそのまま添付）ジョブカン'!G:G,"&gt;0",'CSV添付（シートを全選択コピーしてそのまま添付）ジョブカン'!D:D,テーブル!$A$15)</f>
        <v>0</v>
      </c>
      <c r="AP38" s="829"/>
      <c r="AQ38" s="829"/>
      <c r="AR38" s="830"/>
      <c r="AS38" s="870">
        <f>SUMIFS('CSV添付（シートを全選択コピーしてそのまま添付）ジョブカン'!I:I,'CSV添付（シートを全選択コピーしてそのまま添付）ジョブカン'!E:E,テーブル!$A8,'CSV添付（シートを全選択コピーしてそのまま添付）ジョブカン'!D:D,テーブル!$A$15)</f>
        <v>0</v>
      </c>
      <c r="AT38" s="871"/>
      <c r="AU38" s="871"/>
      <c r="AV38" s="871"/>
      <c r="AW38" s="871"/>
      <c r="AX38" s="871"/>
      <c r="AY38" s="871"/>
      <c r="AZ38" s="872"/>
      <c r="BA38" s="873"/>
      <c r="BB38" s="837">
        <f>SUM(O38+AB38+AO38)</f>
        <v>0</v>
      </c>
      <c r="BC38" s="838"/>
      <c r="BD38" s="838"/>
      <c r="BE38" s="839"/>
      <c r="BF38" s="858">
        <f>SUM(S38+AF38+AS38)</f>
        <v>0</v>
      </c>
      <c r="BG38" s="859"/>
      <c r="BH38" s="859"/>
      <c r="BI38" s="859"/>
      <c r="BJ38" s="859"/>
      <c r="BK38" s="859"/>
      <c r="BL38" s="859"/>
      <c r="BM38" s="881"/>
      <c r="BN38" s="882"/>
      <c r="BO38" s="828">
        <f>COUNTIFS('CSV添付（シートを全選択コピーしてそのまま添付）ジョブカン'!E:E,テーブル!$A8,'CSV添付（シートを全選択コピーしてそのまま添付）ジョブカン'!J:J,"&gt;0",'CSV添付（シートを全選択コピーしてそのまま添付）ジョブカン'!D:D,テーブル!$A$15)</f>
        <v>0</v>
      </c>
      <c r="BP38" s="829"/>
      <c r="BQ38" s="829"/>
      <c r="BR38" s="830"/>
      <c r="BS38" s="870">
        <f>SUMIFS('CSV添付（シートを全選択コピーしてそのまま添付）ジョブカン'!J:J,'CSV添付（シートを全選択コピーしてそのまま添付）ジョブカン'!E:E,テーブル!$A8,'CSV添付（シートを全選択コピーしてそのまま添付）ジョブカン'!D:D,テーブル!$A$15)</f>
        <v>0</v>
      </c>
      <c r="BT38" s="871"/>
      <c r="BU38" s="871"/>
      <c r="BV38" s="871"/>
      <c r="BW38" s="871"/>
      <c r="BX38" s="871"/>
      <c r="BY38" s="871"/>
      <c r="BZ38" s="872"/>
      <c r="CA38" s="873"/>
      <c r="CB38" s="854">
        <f>COUNTIFS('CSV添付（シートを全選択コピーしてそのまま添付）ジョブカン'!E:E,テーブル!$A8,'CSV添付（シートを全選択コピーしてそのまま添付）ジョブカン'!K:K,"&gt;0",'CSV添付（シートを全選択コピーしてそのまま添付）ジョブカン'!D:D,テーブル!$A$15)</f>
        <v>0</v>
      </c>
      <c r="CC38" s="829"/>
      <c r="CD38" s="829"/>
      <c r="CE38" s="830"/>
      <c r="CF38" s="870">
        <f>SUMIFS('CSV添付（シートを全選択コピーしてそのまま添付）ジョブカン'!K:K,'CSV添付（シートを全選択コピーしてそのまま添付）ジョブカン'!E:E,テーブル!$A8,'CSV添付（シートを全選択コピーしてそのまま添付）ジョブカン'!D:D,テーブル!$A$15)</f>
        <v>0</v>
      </c>
      <c r="CG38" s="871"/>
      <c r="CH38" s="871"/>
      <c r="CI38" s="871"/>
      <c r="CJ38" s="871"/>
      <c r="CK38" s="871"/>
      <c r="CL38" s="871"/>
      <c r="CM38" s="872"/>
      <c r="CN38" s="873"/>
      <c r="CO38" s="982">
        <f>SUM(BO38+CB38)</f>
        <v>0</v>
      </c>
      <c r="CP38" s="983"/>
      <c r="CQ38" s="983"/>
      <c r="CR38" s="986"/>
      <c r="CS38" s="982">
        <f>SUM(BS38+CF38)</f>
        <v>0</v>
      </c>
      <c r="CT38" s="983"/>
      <c r="CU38" s="983"/>
      <c r="CV38" s="983"/>
      <c r="CW38" s="983"/>
      <c r="CX38" s="983"/>
      <c r="CY38" s="983"/>
      <c r="CZ38" s="881"/>
      <c r="DA38" s="881"/>
      <c r="DB38" s="770"/>
      <c r="DC38" s="330"/>
      <c r="DD38" s="330"/>
      <c r="DE38" s="330"/>
      <c r="DF38" s="330"/>
      <c r="DG38" s="330"/>
      <c r="DH38" s="330"/>
      <c r="DI38" s="330"/>
      <c r="DJ38" s="330"/>
      <c r="DK38" s="330"/>
      <c r="DL38" s="330"/>
      <c r="DM38" s="330"/>
      <c r="DN38" s="330"/>
      <c r="DO38" s="330"/>
      <c r="DP38" s="330"/>
      <c r="DQ38" s="330"/>
      <c r="DR38" s="330"/>
      <c r="DS38" s="330"/>
      <c r="DT38" s="330"/>
      <c r="DU38" s="330"/>
      <c r="DV38" s="330"/>
      <c r="DW38" s="330"/>
      <c r="DX38" s="330"/>
      <c r="DY38" s="330"/>
      <c r="DZ38" s="330"/>
      <c r="EA38" s="330"/>
      <c r="EB38" s="330"/>
    </row>
    <row r="39" spans="1:132" ht="14" customHeight="1">
      <c r="A39" s="857"/>
      <c r="B39" s="848"/>
      <c r="C39" s="848"/>
      <c r="D39" s="848"/>
      <c r="E39" s="827"/>
      <c r="F39" s="827"/>
      <c r="G39" s="827"/>
      <c r="H39" s="848"/>
      <c r="I39" s="848"/>
      <c r="J39" s="827"/>
      <c r="K39" s="827"/>
      <c r="L39" s="827"/>
      <c r="M39" s="848"/>
      <c r="N39" s="850"/>
      <c r="O39" s="831"/>
      <c r="P39" s="832"/>
      <c r="Q39" s="832"/>
      <c r="R39" s="833"/>
      <c r="S39" s="874"/>
      <c r="T39" s="875"/>
      <c r="U39" s="875"/>
      <c r="V39" s="875"/>
      <c r="W39" s="875"/>
      <c r="X39" s="875"/>
      <c r="Y39" s="875"/>
      <c r="Z39" s="876"/>
      <c r="AA39" s="877"/>
      <c r="AB39" s="855"/>
      <c r="AC39" s="832"/>
      <c r="AD39" s="832"/>
      <c r="AE39" s="833"/>
      <c r="AF39" s="874"/>
      <c r="AG39" s="875"/>
      <c r="AH39" s="875"/>
      <c r="AI39" s="875"/>
      <c r="AJ39" s="875"/>
      <c r="AK39" s="875"/>
      <c r="AL39" s="875"/>
      <c r="AM39" s="875"/>
      <c r="AN39" s="888"/>
      <c r="AO39" s="855"/>
      <c r="AP39" s="832"/>
      <c r="AQ39" s="832"/>
      <c r="AR39" s="833"/>
      <c r="AS39" s="874"/>
      <c r="AT39" s="875"/>
      <c r="AU39" s="875"/>
      <c r="AV39" s="875"/>
      <c r="AW39" s="875"/>
      <c r="AX39" s="875"/>
      <c r="AY39" s="875"/>
      <c r="AZ39" s="876"/>
      <c r="BA39" s="877"/>
      <c r="BB39" s="878"/>
      <c r="BC39" s="879"/>
      <c r="BD39" s="879"/>
      <c r="BE39" s="880"/>
      <c r="BF39" s="883"/>
      <c r="BG39" s="884"/>
      <c r="BH39" s="884"/>
      <c r="BI39" s="884"/>
      <c r="BJ39" s="884"/>
      <c r="BK39" s="884"/>
      <c r="BL39" s="884"/>
      <c r="BM39" s="885"/>
      <c r="BN39" s="886"/>
      <c r="BO39" s="831"/>
      <c r="BP39" s="832"/>
      <c r="BQ39" s="832"/>
      <c r="BR39" s="833"/>
      <c r="BS39" s="874"/>
      <c r="BT39" s="875"/>
      <c r="BU39" s="875"/>
      <c r="BV39" s="875"/>
      <c r="BW39" s="875"/>
      <c r="BX39" s="875"/>
      <c r="BY39" s="875"/>
      <c r="BZ39" s="876"/>
      <c r="CA39" s="877"/>
      <c r="CB39" s="855"/>
      <c r="CC39" s="832"/>
      <c r="CD39" s="832"/>
      <c r="CE39" s="833"/>
      <c r="CF39" s="874"/>
      <c r="CG39" s="875"/>
      <c r="CH39" s="875"/>
      <c r="CI39" s="875"/>
      <c r="CJ39" s="875"/>
      <c r="CK39" s="875"/>
      <c r="CL39" s="875"/>
      <c r="CM39" s="876"/>
      <c r="CN39" s="877"/>
      <c r="CO39" s="984"/>
      <c r="CP39" s="985"/>
      <c r="CQ39" s="985"/>
      <c r="CR39" s="987"/>
      <c r="CS39" s="984"/>
      <c r="CT39" s="985"/>
      <c r="CU39" s="985"/>
      <c r="CV39" s="985"/>
      <c r="CW39" s="985"/>
      <c r="CX39" s="985"/>
      <c r="CY39" s="985"/>
      <c r="CZ39" s="885"/>
      <c r="DA39" s="885"/>
      <c r="DB39" s="770"/>
      <c r="DC39" s="330"/>
      <c r="DD39" s="330"/>
      <c r="DE39" s="330"/>
      <c r="DF39" s="330"/>
      <c r="DG39" s="330"/>
      <c r="DH39" s="330"/>
      <c r="DI39" s="330"/>
      <c r="DJ39" s="330"/>
      <c r="DK39" s="330"/>
      <c r="DL39" s="330"/>
      <c r="DM39" s="330"/>
      <c r="DN39" s="330"/>
      <c r="DO39" s="330"/>
      <c r="DP39" s="330"/>
      <c r="DQ39" s="330"/>
      <c r="DR39" s="330"/>
      <c r="DS39" s="330"/>
      <c r="DT39" s="330"/>
      <c r="DU39" s="330"/>
      <c r="DV39" s="330"/>
      <c r="DW39" s="330"/>
      <c r="DX39" s="330"/>
      <c r="DY39" s="330"/>
      <c r="DZ39" s="330"/>
      <c r="EA39" s="330"/>
      <c r="EB39" s="330"/>
    </row>
    <row r="40" spans="1:132" ht="14" customHeight="1">
      <c r="A40" s="856"/>
      <c r="B40" s="847"/>
      <c r="C40" s="847"/>
      <c r="D40" s="847"/>
      <c r="E40" s="825"/>
      <c r="F40" s="826"/>
      <c r="G40" s="826"/>
      <c r="H40" s="846"/>
      <c r="I40" s="847"/>
      <c r="J40" s="825">
        <v>11</v>
      </c>
      <c r="K40" s="826"/>
      <c r="L40" s="826"/>
      <c r="M40" s="846" t="s">
        <v>297</v>
      </c>
      <c r="N40" s="849"/>
      <c r="O40" s="828">
        <f>COUNTIFS('CSV添付（シートを全選択コピーしてそのまま添付）ジョブカン'!E:E,テーブル!$A9,'CSV添付（シートを全選択コピーしてそのまま添付）ジョブカン'!G:G,"&gt;0",'CSV添付（シートを全選択コピーしてそのまま添付）ジョブカン'!D:D,テーブル!$A$15)</f>
        <v>0</v>
      </c>
      <c r="P40" s="829"/>
      <c r="Q40" s="829"/>
      <c r="R40" s="830"/>
      <c r="S40" s="870">
        <f>SUMIFS('CSV添付（シートを全選択コピーしてそのまま添付）ジョブカン'!G:G,'CSV添付（シートを全選択コピーしてそのまま添付）ジョブカン'!E:E,テーブル!A9,'CSV添付（シートを全選択コピーしてそのまま添付）ジョブカン'!D:D,テーブル!$A$15)</f>
        <v>0</v>
      </c>
      <c r="T40" s="871"/>
      <c r="U40" s="871"/>
      <c r="V40" s="871"/>
      <c r="W40" s="871"/>
      <c r="X40" s="871"/>
      <c r="Y40" s="871"/>
      <c r="Z40" s="872"/>
      <c r="AA40" s="873"/>
      <c r="AB40" s="854">
        <f>COUNTIFS('CSV添付（シートを全選択コピーしてそのまま添付）ジョブカン'!R:R,テーブル!$A9,'CSV添付（シートを全選択コピーしてそのまま添付）ジョブカン'!H:H,"&gt;0",'CSV添付（シートを全選択コピーしてそのまま添付）ジョブカン'!D:D,テーブル!$A$15)</f>
        <v>0</v>
      </c>
      <c r="AC40" s="829"/>
      <c r="AD40" s="829"/>
      <c r="AE40" s="830"/>
      <c r="AF40" s="870">
        <f>SUMIFS('CSV添付（シートを全選択コピーしてそのまま添付）ジョブカン'!H:H,'CSV添付（シートを全選択コピーしてそのまま添付）ジョブカン'!E:E,テーブル!$A9,'CSV添付（シートを全選択コピーしてそのまま添付）ジョブカン'!D:D,テーブル!$A$15)</f>
        <v>0</v>
      </c>
      <c r="AG40" s="871"/>
      <c r="AH40" s="871"/>
      <c r="AI40" s="871"/>
      <c r="AJ40" s="871"/>
      <c r="AK40" s="871"/>
      <c r="AL40" s="871"/>
      <c r="AM40" s="871"/>
      <c r="AN40" s="887"/>
      <c r="AO40" s="854">
        <f>COUNTIFS('CSV添付（シートを全選択コピーしてそのまま添付）ジョブカン'!E:E,テーブル!$A9,'CSV添付（シートを全選択コピーしてそのまま添付）ジョブカン'!G:G,"&gt;0",'CSV添付（シートを全選択コピーしてそのまま添付）ジョブカン'!D:D,テーブル!$A$15)</f>
        <v>0</v>
      </c>
      <c r="AP40" s="829"/>
      <c r="AQ40" s="829"/>
      <c r="AR40" s="830"/>
      <c r="AS40" s="870">
        <f>SUMIFS('CSV添付（シートを全選択コピーしてそのまま添付）ジョブカン'!I:I,'CSV添付（シートを全選択コピーしてそのまま添付）ジョブカン'!E:E,テーブル!$A9,'CSV添付（シートを全選択コピーしてそのまま添付）ジョブカン'!D:D,テーブル!$A$15)</f>
        <v>0</v>
      </c>
      <c r="AT40" s="871"/>
      <c r="AU40" s="871"/>
      <c r="AV40" s="871"/>
      <c r="AW40" s="871"/>
      <c r="AX40" s="871"/>
      <c r="AY40" s="871"/>
      <c r="AZ40" s="872"/>
      <c r="BA40" s="873"/>
      <c r="BB40" s="837">
        <f>SUM(O40+AB40+AO40)</f>
        <v>0</v>
      </c>
      <c r="BC40" s="838"/>
      <c r="BD40" s="838"/>
      <c r="BE40" s="839"/>
      <c r="BF40" s="858">
        <f>SUM(S40+AF40+AS40)</f>
        <v>0</v>
      </c>
      <c r="BG40" s="859"/>
      <c r="BH40" s="859"/>
      <c r="BI40" s="859"/>
      <c r="BJ40" s="859"/>
      <c r="BK40" s="859"/>
      <c r="BL40" s="859"/>
      <c r="BM40" s="881"/>
      <c r="BN40" s="882"/>
      <c r="BO40" s="828">
        <f>COUNTIFS('CSV添付（シートを全選択コピーしてそのまま添付）ジョブカン'!E:E,テーブル!$A9,'CSV添付（シートを全選択コピーしてそのまま添付）ジョブカン'!J:J,"&gt;0",'CSV添付（シートを全選択コピーしてそのまま添付）ジョブカン'!D:D,テーブル!$A$15)</f>
        <v>0</v>
      </c>
      <c r="BP40" s="829"/>
      <c r="BQ40" s="829"/>
      <c r="BR40" s="830"/>
      <c r="BS40" s="870">
        <f>SUMIFS('CSV添付（シートを全選択コピーしてそのまま添付）ジョブカン'!J:J,'CSV添付（シートを全選択コピーしてそのまま添付）ジョブカン'!E:E,テーブル!$A9,'CSV添付（シートを全選択コピーしてそのまま添付）ジョブカン'!D:D,テーブル!$A$15)</f>
        <v>0</v>
      </c>
      <c r="BT40" s="871"/>
      <c r="BU40" s="871"/>
      <c r="BV40" s="871"/>
      <c r="BW40" s="871"/>
      <c r="BX40" s="871"/>
      <c r="BY40" s="871"/>
      <c r="BZ40" s="872"/>
      <c r="CA40" s="873"/>
      <c r="CB40" s="854">
        <f>COUNTIFS('CSV添付（シートを全選択コピーしてそのまま添付）ジョブカン'!E:E,テーブル!$A9,'CSV添付（シートを全選択コピーしてそのまま添付）ジョブカン'!K:K,"&gt;0",'CSV添付（シートを全選択コピーしてそのまま添付）ジョブカン'!D:D,テーブル!$A$15)</f>
        <v>0</v>
      </c>
      <c r="CC40" s="829"/>
      <c r="CD40" s="829"/>
      <c r="CE40" s="830"/>
      <c r="CF40" s="870">
        <f>SUMIFS('CSV添付（シートを全選択コピーしてそのまま添付）ジョブカン'!K:K,'CSV添付（シートを全選択コピーしてそのまま添付）ジョブカン'!E:E,テーブル!$A9,'CSV添付（シートを全選択コピーしてそのまま添付）ジョブカン'!D:D,テーブル!$A$15)</f>
        <v>0</v>
      </c>
      <c r="CG40" s="871"/>
      <c r="CH40" s="871"/>
      <c r="CI40" s="871"/>
      <c r="CJ40" s="871"/>
      <c r="CK40" s="871"/>
      <c r="CL40" s="871"/>
      <c r="CM40" s="872"/>
      <c r="CN40" s="873"/>
      <c r="CO40" s="982">
        <f>SUM(BO40+CB40)</f>
        <v>0</v>
      </c>
      <c r="CP40" s="983"/>
      <c r="CQ40" s="983"/>
      <c r="CR40" s="986"/>
      <c r="CS40" s="982">
        <f>SUM(BS40+CF40)</f>
        <v>0</v>
      </c>
      <c r="CT40" s="983"/>
      <c r="CU40" s="983"/>
      <c r="CV40" s="983"/>
      <c r="CW40" s="983"/>
      <c r="CX40" s="983"/>
      <c r="CY40" s="983"/>
      <c r="CZ40" s="881"/>
      <c r="DA40" s="881"/>
      <c r="DB40" s="770"/>
      <c r="DC40" s="330"/>
      <c r="DD40" s="330"/>
      <c r="DE40" s="330"/>
      <c r="DF40" s="330"/>
      <c r="DG40" s="330"/>
      <c r="DH40" s="330"/>
      <c r="DI40" s="330"/>
      <c r="DJ40" s="330"/>
      <c r="DK40" s="330"/>
      <c r="DL40" s="330"/>
      <c r="DM40" s="330"/>
      <c r="DN40" s="330"/>
      <c r="DO40" s="330"/>
      <c r="DP40" s="330"/>
      <c r="DQ40" s="330"/>
      <c r="DR40" s="330"/>
      <c r="DS40" s="330"/>
      <c r="DT40" s="330"/>
      <c r="DU40" s="330"/>
      <c r="DV40" s="330"/>
      <c r="DW40" s="330"/>
      <c r="DX40" s="330"/>
      <c r="DY40" s="330"/>
      <c r="DZ40" s="330"/>
      <c r="EA40" s="330"/>
      <c r="EB40" s="330"/>
    </row>
    <row r="41" spans="1:132" ht="14" customHeight="1">
      <c r="A41" s="857"/>
      <c r="B41" s="848"/>
      <c r="C41" s="848"/>
      <c r="D41" s="848"/>
      <c r="E41" s="827"/>
      <c r="F41" s="827"/>
      <c r="G41" s="827"/>
      <c r="H41" s="848"/>
      <c r="I41" s="848"/>
      <c r="J41" s="827"/>
      <c r="K41" s="827"/>
      <c r="L41" s="827"/>
      <c r="M41" s="848"/>
      <c r="N41" s="850"/>
      <c r="O41" s="831"/>
      <c r="P41" s="832"/>
      <c r="Q41" s="832"/>
      <c r="R41" s="833"/>
      <c r="S41" s="874"/>
      <c r="T41" s="875"/>
      <c r="U41" s="875"/>
      <c r="V41" s="875"/>
      <c r="W41" s="875"/>
      <c r="X41" s="875"/>
      <c r="Y41" s="875"/>
      <c r="Z41" s="876"/>
      <c r="AA41" s="877"/>
      <c r="AB41" s="855"/>
      <c r="AC41" s="832"/>
      <c r="AD41" s="832"/>
      <c r="AE41" s="833"/>
      <c r="AF41" s="874"/>
      <c r="AG41" s="875"/>
      <c r="AH41" s="875"/>
      <c r="AI41" s="875"/>
      <c r="AJ41" s="875"/>
      <c r="AK41" s="875"/>
      <c r="AL41" s="875"/>
      <c r="AM41" s="875"/>
      <c r="AN41" s="888"/>
      <c r="AO41" s="855"/>
      <c r="AP41" s="832"/>
      <c r="AQ41" s="832"/>
      <c r="AR41" s="833"/>
      <c r="AS41" s="874"/>
      <c r="AT41" s="875"/>
      <c r="AU41" s="875"/>
      <c r="AV41" s="875"/>
      <c r="AW41" s="875"/>
      <c r="AX41" s="875"/>
      <c r="AY41" s="875"/>
      <c r="AZ41" s="876"/>
      <c r="BA41" s="877"/>
      <c r="BB41" s="878"/>
      <c r="BC41" s="879"/>
      <c r="BD41" s="879"/>
      <c r="BE41" s="880"/>
      <c r="BF41" s="883"/>
      <c r="BG41" s="884"/>
      <c r="BH41" s="884"/>
      <c r="BI41" s="884"/>
      <c r="BJ41" s="884"/>
      <c r="BK41" s="884"/>
      <c r="BL41" s="884"/>
      <c r="BM41" s="885"/>
      <c r="BN41" s="886"/>
      <c r="BO41" s="831"/>
      <c r="BP41" s="832"/>
      <c r="BQ41" s="832"/>
      <c r="BR41" s="833"/>
      <c r="BS41" s="874"/>
      <c r="BT41" s="875"/>
      <c r="BU41" s="875"/>
      <c r="BV41" s="875"/>
      <c r="BW41" s="875"/>
      <c r="BX41" s="875"/>
      <c r="BY41" s="875"/>
      <c r="BZ41" s="876"/>
      <c r="CA41" s="877"/>
      <c r="CB41" s="855"/>
      <c r="CC41" s="832"/>
      <c r="CD41" s="832"/>
      <c r="CE41" s="833"/>
      <c r="CF41" s="874"/>
      <c r="CG41" s="875"/>
      <c r="CH41" s="875"/>
      <c r="CI41" s="875"/>
      <c r="CJ41" s="875"/>
      <c r="CK41" s="875"/>
      <c r="CL41" s="875"/>
      <c r="CM41" s="876"/>
      <c r="CN41" s="877"/>
      <c r="CO41" s="984"/>
      <c r="CP41" s="985"/>
      <c r="CQ41" s="985"/>
      <c r="CR41" s="987"/>
      <c r="CS41" s="984"/>
      <c r="CT41" s="985"/>
      <c r="CU41" s="985"/>
      <c r="CV41" s="985"/>
      <c r="CW41" s="985"/>
      <c r="CX41" s="985"/>
      <c r="CY41" s="985"/>
      <c r="CZ41" s="885"/>
      <c r="DA41" s="885"/>
      <c r="DB41" s="770"/>
      <c r="DC41" s="330"/>
      <c r="DD41" s="330"/>
      <c r="DE41" s="330"/>
      <c r="DF41" s="330"/>
      <c r="DG41" s="330"/>
      <c r="DH41" s="330"/>
      <c r="DI41" s="330"/>
      <c r="DJ41" s="330"/>
      <c r="DK41" s="330"/>
      <c r="DL41" s="330"/>
      <c r="DM41" s="330"/>
      <c r="DN41" s="330"/>
      <c r="DO41" s="330"/>
      <c r="DP41" s="330"/>
      <c r="DQ41" s="330"/>
      <c r="DR41" s="330"/>
      <c r="DS41" s="330"/>
      <c r="DT41" s="330"/>
      <c r="DU41" s="330"/>
      <c r="DV41" s="330"/>
      <c r="DW41" s="330"/>
      <c r="DX41" s="330"/>
      <c r="DY41" s="330"/>
      <c r="DZ41" s="330"/>
      <c r="EA41" s="330"/>
      <c r="EB41" s="330"/>
    </row>
    <row r="42" spans="1:132" ht="14" customHeight="1">
      <c r="A42" s="856"/>
      <c r="B42" s="847"/>
      <c r="C42" s="847"/>
      <c r="D42" s="847"/>
      <c r="E42" s="825"/>
      <c r="F42" s="826"/>
      <c r="G42" s="826"/>
      <c r="H42" s="846"/>
      <c r="I42" s="847"/>
      <c r="J42" s="825">
        <v>12</v>
      </c>
      <c r="K42" s="826"/>
      <c r="L42" s="826"/>
      <c r="M42" s="846" t="s">
        <v>297</v>
      </c>
      <c r="N42" s="849"/>
      <c r="O42" s="828">
        <f>COUNTIFS('CSV添付（シートを全選択コピーしてそのまま添付）ジョブカン'!E:E,テーブル!$A10,'CSV添付（シートを全選択コピーしてそのまま添付）ジョブカン'!G:G,"&gt;0")</f>
        <v>0</v>
      </c>
      <c r="P42" s="829"/>
      <c r="Q42" s="829"/>
      <c r="R42" s="830"/>
      <c r="S42" s="870">
        <f>SUMIFS('CSV添付（シートを全選択コピーしてそのまま添付）ジョブカン'!G:G,'CSV添付（シートを全選択コピーしてそのまま添付）ジョブカン'!E:E,テーブル!A10,'CSV添付（シートを全選択コピーしてそのまま添付）ジョブカン'!D:D,テーブル!$A$15)</f>
        <v>0</v>
      </c>
      <c r="T42" s="871"/>
      <c r="U42" s="871"/>
      <c r="V42" s="871"/>
      <c r="W42" s="871"/>
      <c r="X42" s="871"/>
      <c r="Y42" s="871"/>
      <c r="Z42" s="872"/>
      <c r="AA42" s="873"/>
      <c r="AB42" s="854">
        <f>COUNTIFS('CSV添付（シートを全選択コピーしてそのまま添付）ジョブカン'!R:R,テーブル!$A10,'CSV添付（シートを全選択コピーしてそのまま添付）ジョブカン'!H:H,"&gt;0",'CSV添付（シートを全選択コピーしてそのまま添付）ジョブカン'!D:D,テーブル!$A$15)</f>
        <v>0</v>
      </c>
      <c r="AC42" s="829"/>
      <c r="AD42" s="829"/>
      <c r="AE42" s="830"/>
      <c r="AF42" s="870">
        <f>SUMIFS('CSV添付（シートを全選択コピーしてそのまま添付）ジョブカン'!H:H,'CSV添付（シートを全選択コピーしてそのまま添付）ジョブカン'!E:E,テーブル!$A10,'CSV添付（シートを全選択コピーしてそのまま添付）ジョブカン'!D:D,テーブル!$A$15)</f>
        <v>0</v>
      </c>
      <c r="AG42" s="871"/>
      <c r="AH42" s="871"/>
      <c r="AI42" s="871"/>
      <c r="AJ42" s="871"/>
      <c r="AK42" s="871"/>
      <c r="AL42" s="871"/>
      <c r="AM42" s="871"/>
      <c r="AN42" s="887"/>
      <c r="AO42" s="854">
        <f>COUNTIFS('CSV添付（シートを全選択コピーしてそのまま添付）ジョブカン'!E:E,テーブル!$A10,'CSV添付（シートを全選択コピーしてそのまま添付）ジョブカン'!G:G,"&gt;0",'CSV添付（シートを全選択コピーしてそのまま添付）ジョブカン'!D:D,テーブル!$A$15)</f>
        <v>0</v>
      </c>
      <c r="AP42" s="829"/>
      <c r="AQ42" s="829"/>
      <c r="AR42" s="830"/>
      <c r="AS42" s="870">
        <f>SUMIFS('CSV添付（シートを全選択コピーしてそのまま添付）ジョブカン'!I:I,'CSV添付（シートを全選択コピーしてそのまま添付）ジョブカン'!E:E,テーブル!$A10,'CSV添付（シートを全選択コピーしてそのまま添付）ジョブカン'!D:D,テーブル!$A$15)</f>
        <v>0</v>
      </c>
      <c r="AT42" s="871"/>
      <c r="AU42" s="871"/>
      <c r="AV42" s="871"/>
      <c r="AW42" s="871"/>
      <c r="AX42" s="871"/>
      <c r="AY42" s="871"/>
      <c r="AZ42" s="872"/>
      <c r="BA42" s="873"/>
      <c r="BB42" s="837">
        <f>SUM(O42+AB42+AO42)</f>
        <v>0</v>
      </c>
      <c r="BC42" s="838"/>
      <c r="BD42" s="838"/>
      <c r="BE42" s="839"/>
      <c r="BF42" s="858">
        <f>SUM(S42+AF42+AS42)</f>
        <v>0</v>
      </c>
      <c r="BG42" s="859"/>
      <c r="BH42" s="859"/>
      <c r="BI42" s="859"/>
      <c r="BJ42" s="859"/>
      <c r="BK42" s="859"/>
      <c r="BL42" s="859"/>
      <c r="BM42" s="881"/>
      <c r="BN42" s="882"/>
      <c r="BO42" s="828">
        <f>COUNTIFS('CSV添付（シートを全選択コピーしてそのまま添付）ジョブカン'!E:E,テーブル!$A10,'CSV添付（シートを全選択コピーしてそのまま添付）ジョブカン'!J:J,"&gt;0",'CSV添付（シートを全選択コピーしてそのまま添付）ジョブカン'!D:D,テーブル!$A$15)</f>
        <v>0</v>
      </c>
      <c r="BP42" s="829"/>
      <c r="BQ42" s="829"/>
      <c r="BR42" s="830"/>
      <c r="BS42" s="870">
        <f>SUMIFS('CSV添付（シートを全選択コピーしてそのまま添付）ジョブカン'!J:J,'CSV添付（シートを全選択コピーしてそのまま添付）ジョブカン'!E:E,テーブル!$A10,'CSV添付（シートを全選択コピーしてそのまま添付）ジョブカン'!D:D,テーブル!$A$15)</f>
        <v>0</v>
      </c>
      <c r="BT42" s="871"/>
      <c r="BU42" s="871"/>
      <c r="BV42" s="871"/>
      <c r="BW42" s="871"/>
      <c r="BX42" s="871"/>
      <c r="BY42" s="871"/>
      <c r="BZ42" s="872"/>
      <c r="CA42" s="873"/>
      <c r="CB42" s="854">
        <f>COUNTIFS('CSV添付（シートを全選択コピーしてそのまま添付）ジョブカン'!E:E,テーブル!$A10,'CSV添付（シートを全選択コピーしてそのまま添付）ジョブカン'!K:K,"&gt;0",'CSV添付（シートを全選択コピーしてそのまま添付）ジョブカン'!D:D,テーブル!$A$15)</f>
        <v>0</v>
      </c>
      <c r="CC42" s="829"/>
      <c r="CD42" s="829"/>
      <c r="CE42" s="830"/>
      <c r="CF42" s="870">
        <f>SUMIFS('CSV添付（シートを全選択コピーしてそのまま添付）ジョブカン'!K:K,'CSV添付（シートを全選択コピーしてそのまま添付）ジョブカン'!E:E,テーブル!$A10,'CSV添付（シートを全選択コピーしてそのまま添付）ジョブカン'!D:D,テーブル!$A$15)</f>
        <v>0</v>
      </c>
      <c r="CG42" s="871"/>
      <c r="CH42" s="871"/>
      <c r="CI42" s="871"/>
      <c r="CJ42" s="871"/>
      <c r="CK42" s="871"/>
      <c r="CL42" s="871"/>
      <c r="CM42" s="872"/>
      <c r="CN42" s="873"/>
      <c r="CO42" s="982">
        <f>SUM(BO42+CB42)</f>
        <v>0</v>
      </c>
      <c r="CP42" s="983"/>
      <c r="CQ42" s="983"/>
      <c r="CR42" s="986"/>
      <c r="CS42" s="982">
        <f>SUM(BS42+CF42)</f>
        <v>0</v>
      </c>
      <c r="CT42" s="983"/>
      <c r="CU42" s="983"/>
      <c r="CV42" s="983"/>
      <c r="CW42" s="983"/>
      <c r="CX42" s="983"/>
      <c r="CY42" s="983"/>
      <c r="CZ42" s="881"/>
      <c r="DA42" s="881"/>
      <c r="DB42" s="770"/>
      <c r="DC42" s="330"/>
      <c r="DD42" s="330"/>
      <c r="DE42" s="330"/>
      <c r="DF42" s="330"/>
      <c r="DG42" s="330"/>
      <c r="DH42" s="330"/>
      <c r="DI42" s="330"/>
      <c r="DJ42" s="330"/>
      <c r="DK42" s="330"/>
      <c r="DL42" s="330"/>
      <c r="DM42" s="330"/>
      <c r="DN42" s="330"/>
      <c r="DO42" s="330"/>
      <c r="DP42" s="330"/>
      <c r="DQ42" s="330"/>
      <c r="DR42" s="330"/>
      <c r="DS42" s="330"/>
      <c r="DT42" s="330"/>
      <c r="DU42" s="330"/>
      <c r="DV42" s="330"/>
      <c r="DW42" s="330"/>
      <c r="DX42" s="330"/>
      <c r="DY42" s="330"/>
      <c r="DZ42" s="330"/>
      <c r="EA42" s="330"/>
      <c r="EB42" s="330"/>
    </row>
    <row r="43" spans="1:132" ht="14" customHeight="1">
      <c r="A43" s="857"/>
      <c r="B43" s="848"/>
      <c r="C43" s="848"/>
      <c r="D43" s="848"/>
      <c r="E43" s="827"/>
      <c r="F43" s="827"/>
      <c r="G43" s="827"/>
      <c r="H43" s="848"/>
      <c r="I43" s="848"/>
      <c r="J43" s="827"/>
      <c r="K43" s="827"/>
      <c r="L43" s="827"/>
      <c r="M43" s="848"/>
      <c r="N43" s="850"/>
      <c r="O43" s="831"/>
      <c r="P43" s="832"/>
      <c r="Q43" s="832"/>
      <c r="R43" s="833"/>
      <c r="S43" s="874"/>
      <c r="T43" s="875"/>
      <c r="U43" s="875"/>
      <c r="V43" s="875"/>
      <c r="W43" s="875"/>
      <c r="X43" s="875"/>
      <c r="Y43" s="875"/>
      <c r="Z43" s="876"/>
      <c r="AA43" s="877"/>
      <c r="AB43" s="855"/>
      <c r="AC43" s="832"/>
      <c r="AD43" s="832"/>
      <c r="AE43" s="833"/>
      <c r="AF43" s="874"/>
      <c r="AG43" s="875"/>
      <c r="AH43" s="875"/>
      <c r="AI43" s="875"/>
      <c r="AJ43" s="875"/>
      <c r="AK43" s="875"/>
      <c r="AL43" s="875"/>
      <c r="AM43" s="875"/>
      <c r="AN43" s="888"/>
      <c r="AO43" s="855"/>
      <c r="AP43" s="832"/>
      <c r="AQ43" s="832"/>
      <c r="AR43" s="833"/>
      <c r="AS43" s="874"/>
      <c r="AT43" s="875"/>
      <c r="AU43" s="875"/>
      <c r="AV43" s="875"/>
      <c r="AW43" s="875"/>
      <c r="AX43" s="875"/>
      <c r="AY43" s="875"/>
      <c r="AZ43" s="876"/>
      <c r="BA43" s="877"/>
      <c r="BB43" s="878"/>
      <c r="BC43" s="879"/>
      <c r="BD43" s="879"/>
      <c r="BE43" s="880"/>
      <c r="BF43" s="883"/>
      <c r="BG43" s="884"/>
      <c r="BH43" s="884"/>
      <c r="BI43" s="884"/>
      <c r="BJ43" s="884"/>
      <c r="BK43" s="884"/>
      <c r="BL43" s="884"/>
      <c r="BM43" s="885"/>
      <c r="BN43" s="886"/>
      <c r="BO43" s="831"/>
      <c r="BP43" s="832"/>
      <c r="BQ43" s="832"/>
      <c r="BR43" s="833"/>
      <c r="BS43" s="874"/>
      <c r="BT43" s="875"/>
      <c r="BU43" s="875"/>
      <c r="BV43" s="875"/>
      <c r="BW43" s="875"/>
      <c r="BX43" s="875"/>
      <c r="BY43" s="875"/>
      <c r="BZ43" s="876"/>
      <c r="CA43" s="877"/>
      <c r="CB43" s="855"/>
      <c r="CC43" s="832"/>
      <c r="CD43" s="832"/>
      <c r="CE43" s="833"/>
      <c r="CF43" s="874"/>
      <c r="CG43" s="875"/>
      <c r="CH43" s="875"/>
      <c r="CI43" s="875"/>
      <c r="CJ43" s="875"/>
      <c r="CK43" s="875"/>
      <c r="CL43" s="875"/>
      <c r="CM43" s="876"/>
      <c r="CN43" s="877"/>
      <c r="CO43" s="984"/>
      <c r="CP43" s="985"/>
      <c r="CQ43" s="985"/>
      <c r="CR43" s="987"/>
      <c r="CS43" s="984"/>
      <c r="CT43" s="985"/>
      <c r="CU43" s="985"/>
      <c r="CV43" s="985"/>
      <c r="CW43" s="985"/>
      <c r="CX43" s="985"/>
      <c r="CY43" s="985"/>
      <c r="CZ43" s="885"/>
      <c r="DA43" s="885"/>
      <c r="DB43" s="770"/>
      <c r="DC43" s="330"/>
      <c r="DD43" s="330"/>
      <c r="DE43" s="330"/>
      <c r="DF43" s="330"/>
      <c r="DG43" s="330"/>
      <c r="DH43" s="330"/>
      <c r="DI43" s="330"/>
      <c r="DJ43" s="330"/>
      <c r="DK43" s="330"/>
      <c r="DL43" s="330"/>
      <c r="DM43" s="330"/>
      <c r="DN43" s="330"/>
      <c r="DO43" s="330"/>
      <c r="DP43" s="330"/>
      <c r="DQ43" s="330"/>
      <c r="DR43" s="330"/>
      <c r="DS43" s="330"/>
      <c r="DT43" s="330"/>
      <c r="DU43" s="330"/>
      <c r="DV43" s="330"/>
      <c r="DW43" s="330"/>
      <c r="DX43" s="330"/>
      <c r="DY43" s="330"/>
      <c r="DZ43" s="330"/>
      <c r="EA43" s="330"/>
      <c r="EB43" s="330"/>
    </row>
    <row r="44" spans="1:132" ht="14" customHeight="1">
      <c r="A44" s="856" t="str">
        <f>TEXT(DATE(LEFT('設定シート（非表示）'!C6,4),1,1),"ggg")</f>
        <v>令和</v>
      </c>
      <c r="B44" s="847"/>
      <c r="C44" s="847"/>
      <c r="D44" s="847"/>
      <c r="E44" s="825" t="str">
        <f>TEXT(DATE(LEFT('設定シート（非表示）'!C6,4),1,1),"e")</f>
        <v>6</v>
      </c>
      <c r="F44" s="826"/>
      <c r="G44" s="826"/>
      <c r="H44" s="846" t="s">
        <v>298</v>
      </c>
      <c r="I44" s="847"/>
      <c r="J44" s="825">
        <v>1</v>
      </c>
      <c r="K44" s="826"/>
      <c r="L44" s="826"/>
      <c r="M44" s="846" t="s">
        <v>297</v>
      </c>
      <c r="N44" s="849"/>
      <c r="O44" s="828">
        <f>COUNTIFS('CSV添付（シートを全選択コピーしてそのまま添付）ジョブカン'!E:E,テーブル!$A11,'CSV添付（シートを全選択コピーしてそのまま添付）ジョブカン'!G:G,"&gt;0",'CSV添付（シートを全選択コピーしてそのまま添付）ジョブカン'!D:D,テーブル!$A$15)</f>
        <v>0</v>
      </c>
      <c r="P44" s="829"/>
      <c r="Q44" s="829"/>
      <c r="R44" s="830"/>
      <c r="S44" s="870">
        <f>SUMIFS('CSV添付（シートを全選択コピーしてそのまま添付）ジョブカン'!G:G,'CSV添付（シートを全選択コピーしてそのまま添付）ジョブカン'!E:E,テーブル!A11,'CSV添付（シートを全選択コピーしてそのまま添付）ジョブカン'!D:D,テーブル!$A$15)</f>
        <v>0</v>
      </c>
      <c r="T44" s="871"/>
      <c r="U44" s="871"/>
      <c r="V44" s="871"/>
      <c r="W44" s="871"/>
      <c r="X44" s="871"/>
      <c r="Y44" s="871"/>
      <c r="Z44" s="872"/>
      <c r="AA44" s="873"/>
      <c r="AB44" s="854">
        <f>COUNTIFS('CSV添付（シートを全選択コピーしてそのまま添付）ジョブカン'!R:R,テーブル!$A11,'CSV添付（シートを全選択コピーしてそのまま添付）ジョブカン'!H:H,"&gt;0",'CSV添付（シートを全選択コピーしてそのまま添付）ジョブカン'!D:D,テーブル!$A$15)</f>
        <v>0</v>
      </c>
      <c r="AC44" s="829"/>
      <c r="AD44" s="829"/>
      <c r="AE44" s="830"/>
      <c r="AF44" s="870">
        <f>SUMIFS('CSV添付（シートを全選択コピーしてそのまま添付）ジョブカン'!H:H,'CSV添付（シートを全選択コピーしてそのまま添付）ジョブカン'!E:E,テーブル!$A11,'CSV添付（シートを全選択コピーしてそのまま添付）ジョブカン'!D:D,テーブル!$A$15)</f>
        <v>0</v>
      </c>
      <c r="AG44" s="871"/>
      <c r="AH44" s="871"/>
      <c r="AI44" s="871"/>
      <c r="AJ44" s="871"/>
      <c r="AK44" s="871"/>
      <c r="AL44" s="871"/>
      <c r="AM44" s="871"/>
      <c r="AN44" s="887"/>
      <c r="AO44" s="854">
        <f>COUNTIFS('CSV添付（シートを全選択コピーしてそのまま添付）ジョブカン'!E:E,テーブル!$A11,'CSV添付（シートを全選択コピーしてそのまま添付）ジョブカン'!G:G,"&gt;0",'CSV添付（シートを全選択コピーしてそのまま添付）ジョブカン'!D:D,テーブル!$A$15)</f>
        <v>0</v>
      </c>
      <c r="AP44" s="829"/>
      <c r="AQ44" s="829"/>
      <c r="AR44" s="830"/>
      <c r="AS44" s="870">
        <f>SUMIFS('CSV添付（シートを全選択コピーしてそのまま添付）ジョブカン'!I:I,'CSV添付（シートを全選択コピーしてそのまま添付）ジョブカン'!E:E,テーブル!$A11,'CSV添付（シートを全選択コピーしてそのまま添付）ジョブカン'!D:D,テーブル!$A$15)</f>
        <v>0</v>
      </c>
      <c r="AT44" s="871"/>
      <c r="AU44" s="871"/>
      <c r="AV44" s="871"/>
      <c r="AW44" s="871"/>
      <c r="AX44" s="871"/>
      <c r="AY44" s="871"/>
      <c r="AZ44" s="872"/>
      <c r="BA44" s="873"/>
      <c r="BB44" s="837">
        <f>SUM(O44+AB44+AO44)</f>
        <v>0</v>
      </c>
      <c r="BC44" s="838"/>
      <c r="BD44" s="838"/>
      <c r="BE44" s="839"/>
      <c r="BF44" s="858">
        <f>SUM(S44+AF44+AS44)</f>
        <v>0</v>
      </c>
      <c r="BG44" s="859"/>
      <c r="BH44" s="859"/>
      <c r="BI44" s="859"/>
      <c r="BJ44" s="859"/>
      <c r="BK44" s="859"/>
      <c r="BL44" s="859"/>
      <c r="BM44" s="881"/>
      <c r="BN44" s="882"/>
      <c r="BO44" s="828">
        <f>COUNTIFS('CSV添付（シートを全選択コピーしてそのまま添付）ジョブカン'!E:E,テーブル!$A11,'CSV添付（シートを全選択コピーしてそのまま添付）ジョブカン'!J:J,"&gt;0",'CSV添付（シートを全選択コピーしてそのまま添付）ジョブカン'!D:D,テーブル!$A$15)</f>
        <v>0</v>
      </c>
      <c r="BP44" s="829"/>
      <c r="BQ44" s="829"/>
      <c r="BR44" s="830"/>
      <c r="BS44" s="870">
        <f>SUMIFS('CSV添付（シートを全選択コピーしてそのまま添付）ジョブカン'!J:J,'CSV添付（シートを全選択コピーしてそのまま添付）ジョブカン'!E:E,テーブル!$A11,'CSV添付（シートを全選択コピーしてそのまま添付）ジョブカン'!D:D,テーブル!$A$15)</f>
        <v>0</v>
      </c>
      <c r="BT44" s="871"/>
      <c r="BU44" s="871"/>
      <c r="BV44" s="871"/>
      <c r="BW44" s="871"/>
      <c r="BX44" s="871"/>
      <c r="BY44" s="871"/>
      <c r="BZ44" s="872"/>
      <c r="CA44" s="873"/>
      <c r="CB44" s="854">
        <f>COUNTIFS('CSV添付（シートを全選択コピーしてそのまま添付）ジョブカン'!E:E,テーブル!$A11,'CSV添付（シートを全選択コピーしてそのまま添付）ジョブカン'!K:K,"&gt;0",'CSV添付（シートを全選択コピーしてそのまま添付）ジョブカン'!D:D,テーブル!$A$15)</f>
        <v>0</v>
      </c>
      <c r="CC44" s="829"/>
      <c r="CD44" s="829"/>
      <c r="CE44" s="830"/>
      <c r="CF44" s="870">
        <f>SUMIFS('CSV添付（シートを全選択コピーしてそのまま添付）ジョブカン'!K:K,'CSV添付（シートを全選択コピーしてそのまま添付）ジョブカン'!E:E,テーブル!$A11,'CSV添付（シートを全選択コピーしてそのまま添付）ジョブカン'!D:D,テーブル!$A$15)</f>
        <v>0</v>
      </c>
      <c r="CG44" s="871"/>
      <c r="CH44" s="871"/>
      <c r="CI44" s="871"/>
      <c r="CJ44" s="871"/>
      <c r="CK44" s="871"/>
      <c r="CL44" s="871"/>
      <c r="CM44" s="872"/>
      <c r="CN44" s="873"/>
      <c r="CO44" s="982">
        <f>SUM(BO44+CB44)</f>
        <v>0</v>
      </c>
      <c r="CP44" s="983"/>
      <c r="CQ44" s="983"/>
      <c r="CR44" s="986"/>
      <c r="CS44" s="982">
        <f>SUM(BS44+CF44)</f>
        <v>0</v>
      </c>
      <c r="CT44" s="983"/>
      <c r="CU44" s="983"/>
      <c r="CV44" s="983"/>
      <c r="CW44" s="983"/>
      <c r="CX44" s="983"/>
      <c r="CY44" s="983"/>
      <c r="CZ44" s="881"/>
      <c r="DA44" s="881"/>
      <c r="DB44" s="770"/>
      <c r="DC44" s="330"/>
      <c r="DD44" s="330"/>
      <c r="DE44" s="330"/>
      <c r="DF44" s="330"/>
      <c r="DG44" s="330"/>
      <c r="DH44" s="330"/>
      <c r="DI44" s="330"/>
      <c r="DJ44" s="330"/>
      <c r="DK44" s="330"/>
      <c r="DL44" s="330"/>
      <c r="DM44" s="330"/>
      <c r="DN44" s="330"/>
      <c r="DO44" s="330"/>
      <c r="DP44" s="330"/>
      <c r="DQ44" s="330"/>
      <c r="DR44" s="330"/>
      <c r="DS44" s="330"/>
      <c r="DT44" s="330"/>
      <c r="DU44" s="330"/>
      <c r="DV44" s="330"/>
      <c r="DW44" s="330"/>
      <c r="DX44" s="330"/>
      <c r="DY44" s="330"/>
      <c r="DZ44" s="330"/>
      <c r="EA44" s="330"/>
      <c r="EB44" s="330"/>
    </row>
    <row r="45" spans="1:132" ht="14" customHeight="1">
      <c r="A45" s="857"/>
      <c r="B45" s="848"/>
      <c r="C45" s="848"/>
      <c r="D45" s="848"/>
      <c r="E45" s="827"/>
      <c r="F45" s="827"/>
      <c r="G45" s="827"/>
      <c r="H45" s="848"/>
      <c r="I45" s="848"/>
      <c r="J45" s="827"/>
      <c r="K45" s="827"/>
      <c r="L45" s="827"/>
      <c r="M45" s="848"/>
      <c r="N45" s="850"/>
      <c r="O45" s="831"/>
      <c r="P45" s="832"/>
      <c r="Q45" s="832"/>
      <c r="R45" s="833"/>
      <c r="S45" s="874"/>
      <c r="T45" s="875"/>
      <c r="U45" s="875"/>
      <c r="V45" s="875"/>
      <c r="W45" s="875"/>
      <c r="X45" s="875"/>
      <c r="Y45" s="875"/>
      <c r="Z45" s="876"/>
      <c r="AA45" s="877"/>
      <c r="AB45" s="855"/>
      <c r="AC45" s="832"/>
      <c r="AD45" s="832"/>
      <c r="AE45" s="833"/>
      <c r="AF45" s="874"/>
      <c r="AG45" s="875"/>
      <c r="AH45" s="875"/>
      <c r="AI45" s="875"/>
      <c r="AJ45" s="875"/>
      <c r="AK45" s="875"/>
      <c r="AL45" s="875"/>
      <c r="AM45" s="875"/>
      <c r="AN45" s="888"/>
      <c r="AO45" s="855"/>
      <c r="AP45" s="832"/>
      <c r="AQ45" s="832"/>
      <c r="AR45" s="833"/>
      <c r="AS45" s="874"/>
      <c r="AT45" s="875"/>
      <c r="AU45" s="875"/>
      <c r="AV45" s="875"/>
      <c r="AW45" s="875"/>
      <c r="AX45" s="875"/>
      <c r="AY45" s="875"/>
      <c r="AZ45" s="876"/>
      <c r="BA45" s="877"/>
      <c r="BB45" s="878"/>
      <c r="BC45" s="879"/>
      <c r="BD45" s="879"/>
      <c r="BE45" s="880"/>
      <c r="BF45" s="883"/>
      <c r="BG45" s="884"/>
      <c r="BH45" s="884"/>
      <c r="BI45" s="884"/>
      <c r="BJ45" s="884"/>
      <c r="BK45" s="884"/>
      <c r="BL45" s="884"/>
      <c r="BM45" s="885"/>
      <c r="BN45" s="886"/>
      <c r="BO45" s="831"/>
      <c r="BP45" s="832"/>
      <c r="BQ45" s="832"/>
      <c r="BR45" s="833"/>
      <c r="BS45" s="874"/>
      <c r="BT45" s="875"/>
      <c r="BU45" s="875"/>
      <c r="BV45" s="875"/>
      <c r="BW45" s="875"/>
      <c r="BX45" s="875"/>
      <c r="BY45" s="875"/>
      <c r="BZ45" s="876"/>
      <c r="CA45" s="877"/>
      <c r="CB45" s="855"/>
      <c r="CC45" s="832"/>
      <c r="CD45" s="832"/>
      <c r="CE45" s="833"/>
      <c r="CF45" s="874"/>
      <c r="CG45" s="875"/>
      <c r="CH45" s="875"/>
      <c r="CI45" s="875"/>
      <c r="CJ45" s="875"/>
      <c r="CK45" s="875"/>
      <c r="CL45" s="875"/>
      <c r="CM45" s="876"/>
      <c r="CN45" s="877"/>
      <c r="CO45" s="984"/>
      <c r="CP45" s="985"/>
      <c r="CQ45" s="985"/>
      <c r="CR45" s="987"/>
      <c r="CS45" s="984"/>
      <c r="CT45" s="985"/>
      <c r="CU45" s="985"/>
      <c r="CV45" s="985"/>
      <c r="CW45" s="985"/>
      <c r="CX45" s="985"/>
      <c r="CY45" s="985"/>
      <c r="CZ45" s="885"/>
      <c r="DA45" s="885"/>
      <c r="DB45" s="770"/>
      <c r="DC45" s="330"/>
      <c r="DD45" s="330"/>
      <c r="DE45" s="330"/>
      <c r="DF45" s="330"/>
      <c r="DG45" s="330"/>
      <c r="DH45" s="330"/>
      <c r="DI45" s="330"/>
      <c r="DJ45" s="330"/>
      <c r="DK45" s="330"/>
      <c r="DL45" s="330"/>
      <c r="DM45" s="330"/>
      <c r="DN45" s="330"/>
      <c r="DO45" s="330"/>
      <c r="DP45" s="330"/>
      <c r="DQ45" s="330"/>
      <c r="DR45" s="330"/>
      <c r="DS45" s="330"/>
      <c r="DT45" s="330"/>
      <c r="DU45" s="330"/>
      <c r="DV45" s="330"/>
      <c r="DW45" s="330"/>
      <c r="DX45" s="330"/>
      <c r="DY45" s="330"/>
      <c r="DZ45" s="330"/>
      <c r="EA45" s="330"/>
      <c r="EB45" s="330"/>
    </row>
    <row r="46" spans="1:132" ht="14" customHeight="1">
      <c r="A46" s="856"/>
      <c r="B46" s="847"/>
      <c r="C46" s="847"/>
      <c r="D46" s="847"/>
      <c r="E46" s="825"/>
      <c r="F46" s="826"/>
      <c r="G46" s="826"/>
      <c r="H46" s="846"/>
      <c r="I46" s="847"/>
      <c r="J46" s="825">
        <v>2</v>
      </c>
      <c r="K46" s="826"/>
      <c r="L46" s="826"/>
      <c r="M46" s="846" t="s">
        <v>297</v>
      </c>
      <c r="N46" s="849"/>
      <c r="O46" s="828">
        <f>COUNTIFS('CSV添付（シートを全選択コピーしてそのまま添付）ジョブカン'!E:E,テーブル!$A12,'CSV添付（シートを全選択コピーしてそのまま添付）ジョブカン'!G:G,"&gt;0",'CSV添付（シートを全選択コピーしてそのまま添付）ジョブカン'!D:D,テーブル!$A$15)</f>
        <v>0</v>
      </c>
      <c r="P46" s="829"/>
      <c r="Q46" s="829"/>
      <c r="R46" s="830"/>
      <c r="S46" s="870">
        <f>SUMIFS('CSV添付（シートを全選択コピーしてそのまま添付）ジョブカン'!G:G,'CSV添付（シートを全選択コピーしてそのまま添付）ジョブカン'!E:E,テーブル!A12,'CSV添付（シートを全選択コピーしてそのまま添付）ジョブカン'!D:D,テーブル!$A$15)</f>
        <v>0</v>
      </c>
      <c r="T46" s="871"/>
      <c r="U46" s="871"/>
      <c r="V46" s="871"/>
      <c r="W46" s="871"/>
      <c r="X46" s="871"/>
      <c r="Y46" s="871"/>
      <c r="Z46" s="872"/>
      <c r="AA46" s="873"/>
      <c r="AB46" s="854">
        <f>COUNTIFS('CSV添付（シートを全選択コピーしてそのまま添付）ジョブカン'!R:R,テーブル!$A12,'CSV添付（シートを全選択コピーしてそのまま添付）ジョブカン'!H:H,"&gt;0",'CSV添付（シートを全選択コピーしてそのまま添付）ジョブカン'!D:D,テーブル!$A$15)</f>
        <v>0</v>
      </c>
      <c r="AC46" s="829"/>
      <c r="AD46" s="829"/>
      <c r="AE46" s="830"/>
      <c r="AF46" s="870">
        <f>SUMIFS('CSV添付（シートを全選択コピーしてそのまま添付）ジョブカン'!H:H,'CSV添付（シートを全選択コピーしてそのまま添付）ジョブカン'!E:E,テーブル!$A12,'CSV添付（シートを全選択コピーしてそのまま添付）ジョブカン'!D:D,テーブル!$A$15)</f>
        <v>0</v>
      </c>
      <c r="AG46" s="871"/>
      <c r="AH46" s="871"/>
      <c r="AI46" s="871"/>
      <c r="AJ46" s="871"/>
      <c r="AK46" s="871"/>
      <c r="AL46" s="871"/>
      <c r="AM46" s="871"/>
      <c r="AN46" s="887"/>
      <c r="AO46" s="854">
        <f>COUNTIFS('CSV添付（シートを全選択コピーしてそのまま添付）ジョブカン'!E:E,テーブル!$A12,'CSV添付（シートを全選択コピーしてそのまま添付）ジョブカン'!G:G,"&gt;0",'CSV添付（シートを全選択コピーしてそのまま添付）ジョブカン'!D:D,テーブル!$A$15)</f>
        <v>0</v>
      </c>
      <c r="AP46" s="829"/>
      <c r="AQ46" s="829"/>
      <c r="AR46" s="830"/>
      <c r="AS46" s="870">
        <f>SUMIFS('CSV添付（シートを全選択コピーしてそのまま添付）ジョブカン'!I:I,'CSV添付（シートを全選択コピーしてそのまま添付）ジョブカン'!E:E,テーブル!$A12,'CSV添付（シートを全選択コピーしてそのまま添付）ジョブカン'!D:D,テーブル!$A$15)</f>
        <v>0</v>
      </c>
      <c r="AT46" s="871"/>
      <c r="AU46" s="871"/>
      <c r="AV46" s="871"/>
      <c r="AW46" s="871"/>
      <c r="AX46" s="871"/>
      <c r="AY46" s="871"/>
      <c r="AZ46" s="872"/>
      <c r="BA46" s="873"/>
      <c r="BB46" s="837">
        <f>SUM(O46+AB46+AO46)</f>
        <v>0</v>
      </c>
      <c r="BC46" s="838"/>
      <c r="BD46" s="838"/>
      <c r="BE46" s="839"/>
      <c r="BF46" s="858">
        <f>SUM(S46+AF46+AS46)</f>
        <v>0</v>
      </c>
      <c r="BG46" s="859"/>
      <c r="BH46" s="859"/>
      <c r="BI46" s="859"/>
      <c r="BJ46" s="859"/>
      <c r="BK46" s="859"/>
      <c r="BL46" s="859"/>
      <c r="BM46" s="881"/>
      <c r="BN46" s="882"/>
      <c r="BO46" s="828">
        <f>COUNTIFS('CSV添付（シートを全選択コピーしてそのまま添付）ジョブカン'!E:E,テーブル!$A12,'CSV添付（シートを全選択コピーしてそのまま添付）ジョブカン'!J:J,"&gt;0",'CSV添付（シートを全選択コピーしてそのまま添付）ジョブカン'!D:D,テーブル!$A$15)</f>
        <v>0</v>
      </c>
      <c r="BP46" s="829"/>
      <c r="BQ46" s="829"/>
      <c r="BR46" s="830"/>
      <c r="BS46" s="870">
        <f>SUMIFS('CSV添付（シートを全選択コピーしてそのまま添付）ジョブカン'!J:J,'CSV添付（シートを全選択コピーしてそのまま添付）ジョブカン'!E:E,テーブル!$A12,'CSV添付（シートを全選択コピーしてそのまま添付）ジョブカン'!D:D,テーブル!$A$15)</f>
        <v>0</v>
      </c>
      <c r="BT46" s="871"/>
      <c r="BU46" s="871"/>
      <c r="BV46" s="871"/>
      <c r="BW46" s="871"/>
      <c r="BX46" s="871"/>
      <c r="BY46" s="871"/>
      <c r="BZ46" s="872"/>
      <c r="CA46" s="873"/>
      <c r="CB46" s="854">
        <f>COUNTIFS('CSV添付（シートを全選択コピーしてそのまま添付）ジョブカン'!E:E,テーブル!$A12,'CSV添付（シートを全選択コピーしてそのまま添付）ジョブカン'!K:K,"&gt;0",'CSV添付（シートを全選択コピーしてそのまま添付）ジョブカン'!D:D,テーブル!$A$15)</f>
        <v>0</v>
      </c>
      <c r="CC46" s="829"/>
      <c r="CD46" s="829"/>
      <c r="CE46" s="830"/>
      <c r="CF46" s="870">
        <f>SUMIFS('CSV添付（シートを全選択コピーしてそのまま添付）ジョブカン'!K:K,'CSV添付（シートを全選択コピーしてそのまま添付）ジョブカン'!E:E,テーブル!$A12,'CSV添付（シートを全選択コピーしてそのまま添付）ジョブカン'!D:D,テーブル!$A$15)</f>
        <v>0</v>
      </c>
      <c r="CG46" s="871"/>
      <c r="CH46" s="871"/>
      <c r="CI46" s="871"/>
      <c r="CJ46" s="871"/>
      <c r="CK46" s="871"/>
      <c r="CL46" s="871"/>
      <c r="CM46" s="872"/>
      <c r="CN46" s="873"/>
      <c r="CO46" s="982">
        <f>SUM(BO46+CB46)</f>
        <v>0</v>
      </c>
      <c r="CP46" s="983"/>
      <c r="CQ46" s="983"/>
      <c r="CR46" s="986"/>
      <c r="CS46" s="982">
        <f>SUM(BS46+CF46)</f>
        <v>0</v>
      </c>
      <c r="CT46" s="983"/>
      <c r="CU46" s="983"/>
      <c r="CV46" s="983"/>
      <c r="CW46" s="983"/>
      <c r="CX46" s="983"/>
      <c r="CY46" s="983"/>
      <c r="CZ46" s="881"/>
      <c r="DA46" s="881"/>
      <c r="DB46" s="770"/>
      <c r="DC46" s="330"/>
      <c r="DD46" s="330"/>
      <c r="DE46" s="330"/>
      <c r="DF46" s="330"/>
      <c r="DG46" s="330"/>
      <c r="DH46" s="330"/>
      <c r="DI46" s="330"/>
      <c r="DJ46" s="330"/>
      <c r="DK46" s="330"/>
      <c r="DL46" s="330"/>
      <c r="DM46" s="330"/>
      <c r="DN46" s="330"/>
      <c r="DO46" s="330"/>
      <c r="DP46" s="330"/>
      <c r="DQ46" s="330"/>
      <c r="DR46" s="330"/>
      <c r="DS46" s="330"/>
      <c r="DT46" s="330"/>
      <c r="DU46" s="330"/>
      <c r="DV46" s="330"/>
      <c r="DW46" s="330"/>
      <c r="DX46" s="330"/>
      <c r="DY46" s="330"/>
      <c r="DZ46" s="330"/>
      <c r="EA46" s="330"/>
      <c r="EB46" s="330"/>
    </row>
    <row r="47" spans="1:132" ht="14" customHeight="1">
      <c r="A47" s="857"/>
      <c r="B47" s="848"/>
      <c r="C47" s="848"/>
      <c r="D47" s="848"/>
      <c r="E47" s="827"/>
      <c r="F47" s="827"/>
      <c r="G47" s="827"/>
      <c r="H47" s="848"/>
      <c r="I47" s="848"/>
      <c r="J47" s="827"/>
      <c r="K47" s="827"/>
      <c r="L47" s="827"/>
      <c r="M47" s="848"/>
      <c r="N47" s="850"/>
      <c r="O47" s="831"/>
      <c r="P47" s="832"/>
      <c r="Q47" s="832"/>
      <c r="R47" s="833"/>
      <c r="S47" s="874"/>
      <c r="T47" s="875"/>
      <c r="U47" s="875"/>
      <c r="V47" s="875"/>
      <c r="W47" s="875"/>
      <c r="X47" s="875"/>
      <c r="Y47" s="875"/>
      <c r="Z47" s="876"/>
      <c r="AA47" s="877"/>
      <c r="AB47" s="855"/>
      <c r="AC47" s="832"/>
      <c r="AD47" s="832"/>
      <c r="AE47" s="833"/>
      <c r="AF47" s="874"/>
      <c r="AG47" s="875"/>
      <c r="AH47" s="875"/>
      <c r="AI47" s="875"/>
      <c r="AJ47" s="875"/>
      <c r="AK47" s="875"/>
      <c r="AL47" s="875"/>
      <c r="AM47" s="875"/>
      <c r="AN47" s="888"/>
      <c r="AO47" s="855"/>
      <c r="AP47" s="832"/>
      <c r="AQ47" s="832"/>
      <c r="AR47" s="833"/>
      <c r="AS47" s="874"/>
      <c r="AT47" s="875"/>
      <c r="AU47" s="875"/>
      <c r="AV47" s="875"/>
      <c r="AW47" s="875"/>
      <c r="AX47" s="875"/>
      <c r="AY47" s="875"/>
      <c r="AZ47" s="876"/>
      <c r="BA47" s="877"/>
      <c r="BB47" s="878"/>
      <c r="BC47" s="879"/>
      <c r="BD47" s="879"/>
      <c r="BE47" s="880"/>
      <c r="BF47" s="883"/>
      <c r="BG47" s="884"/>
      <c r="BH47" s="884"/>
      <c r="BI47" s="884"/>
      <c r="BJ47" s="884"/>
      <c r="BK47" s="884"/>
      <c r="BL47" s="884"/>
      <c r="BM47" s="885"/>
      <c r="BN47" s="886"/>
      <c r="BO47" s="831"/>
      <c r="BP47" s="832"/>
      <c r="BQ47" s="832"/>
      <c r="BR47" s="833"/>
      <c r="BS47" s="874"/>
      <c r="BT47" s="875"/>
      <c r="BU47" s="875"/>
      <c r="BV47" s="875"/>
      <c r="BW47" s="875"/>
      <c r="BX47" s="875"/>
      <c r="BY47" s="875"/>
      <c r="BZ47" s="876"/>
      <c r="CA47" s="877"/>
      <c r="CB47" s="855"/>
      <c r="CC47" s="832"/>
      <c r="CD47" s="832"/>
      <c r="CE47" s="833"/>
      <c r="CF47" s="874"/>
      <c r="CG47" s="875"/>
      <c r="CH47" s="875"/>
      <c r="CI47" s="875"/>
      <c r="CJ47" s="875"/>
      <c r="CK47" s="875"/>
      <c r="CL47" s="875"/>
      <c r="CM47" s="876"/>
      <c r="CN47" s="877"/>
      <c r="CO47" s="984"/>
      <c r="CP47" s="985"/>
      <c r="CQ47" s="985"/>
      <c r="CR47" s="987"/>
      <c r="CS47" s="984"/>
      <c r="CT47" s="985"/>
      <c r="CU47" s="985"/>
      <c r="CV47" s="985"/>
      <c r="CW47" s="985"/>
      <c r="CX47" s="985"/>
      <c r="CY47" s="985"/>
      <c r="CZ47" s="885"/>
      <c r="DA47" s="885"/>
      <c r="DB47" s="770"/>
      <c r="DC47" s="330"/>
      <c r="DD47" s="330"/>
      <c r="DE47" s="330"/>
      <c r="DF47" s="330"/>
      <c r="DG47" s="330"/>
      <c r="DH47" s="330"/>
      <c r="DI47" s="330"/>
      <c r="DJ47" s="330"/>
      <c r="DK47" s="330"/>
      <c r="DL47" s="330"/>
      <c r="DM47" s="330"/>
      <c r="DN47" s="330"/>
      <c r="DO47" s="330"/>
      <c r="DP47" s="330"/>
      <c r="DQ47" s="330"/>
      <c r="DR47" s="330"/>
      <c r="DS47" s="330"/>
      <c r="DT47" s="330"/>
      <c r="DU47" s="330"/>
      <c r="DV47" s="330"/>
      <c r="DW47" s="330"/>
      <c r="DX47" s="330"/>
      <c r="DY47" s="330"/>
      <c r="DZ47" s="330"/>
      <c r="EA47" s="330"/>
      <c r="EB47" s="330"/>
    </row>
    <row r="48" spans="1:132" ht="14" customHeight="1">
      <c r="A48" s="856"/>
      <c r="B48" s="847"/>
      <c r="C48" s="847"/>
      <c r="D48" s="847"/>
      <c r="E48" s="825"/>
      <c r="F48" s="826"/>
      <c r="G48" s="826"/>
      <c r="H48" s="846"/>
      <c r="I48" s="847"/>
      <c r="J48" s="825">
        <v>3</v>
      </c>
      <c r="K48" s="826"/>
      <c r="L48" s="826"/>
      <c r="M48" s="846" t="s">
        <v>297</v>
      </c>
      <c r="N48" s="849"/>
      <c r="O48" s="828">
        <f>COUNTIFS('CSV添付（シートを全選択コピーしてそのまま添付）ジョブカン'!E:E,テーブル!$A13,'CSV添付（シートを全選択コピーしてそのまま添付）ジョブカン'!G:G,"&gt;0",'CSV添付（シートを全選択コピーしてそのまま添付）ジョブカン'!D:D,テーブル!$A$15)</f>
        <v>0</v>
      </c>
      <c r="P48" s="829"/>
      <c r="Q48" s="829"/>
      <c r="R48" s="830"/>
      <c r="S48" s="870">
        <f>SUMIFS('CSV添付（シートを全選択コピーしてそのまま添付）ジョブカン'!G:G,'CSV添付（シートを全選択コピーしてそのまま添付）ジョブカン'!E:E,テーブル!A13,'CSV添付（シートを全選択コピーしてそのまま添付）ジョブカン'!D:D,テーブル!$A$15)</f>
        <v>0</v>
      </c>
      <c r="T48" s="871"/>
      <c r="U48" s="871"/>
      <c r="V48" s="871"/>
      <c r="W48" s="871"/>
      <c r="X48" s="871"/>
      <c r="Y48" s="871"/>
      <c r="Z48" s="872"/>
      <c r="AA48" s="873"/>
      <c r="AB48" s="854">
        <f>COUNTIFS('CSV添付（シートを全選択コピーしてそのまま添付）ジョブカン'!R:R,テーブル!$A13,'CSV添付（シートを全選択コピーしてそのまま添付）ジョブカン'!H:H,"&gt;0",'CSV添付（シートを全選択コピーしてそのまま添付）ジョブカン'!D:D,テーブル!$A$15)</f>
        <v>0</v>
      </c>
      <c r="AC48" s="829"/>
      <c r="AD48" s="829"/>
      <c r="AE48" s="830"/>
      <c r="AF48" s="870">
        <f>SUMIFS('CSV添付（シートを全選択コピーしてそのまま添付）ジョブカン'!H:H,'CSV添付（シートを全選択コピーしてそのまま添付）ジョブカン'!E:E,テーブル!$A13,'CSV添付（シートを全選択コピーしてそのまま添付）ジョブカン'!D:D,テーブル!$A$15)</f>
        <v>0</v>
      </c>
      <c r="AG48" s="871"/>
      <c r="AH48" s="871"/>
      <c r="AI48" s="871"/>
      <c r="AJ48" s="871"/>
      <c r="AK48" s="871"/>
      <c r="AL48" s="871"/>
      <c r="AM48" s="871"/>
      <c r="AN48" s="887"/>
      <c r="AO48" s="854">
        <f>COUNTIFS('CSV添付（シートを全選択コピーしてそのまま添付）ジョブカン'!E:E,テーブル!$A13,'CSV添付（シートを全選択コピーしてそのまま添付）ジョブカン'!G:G,"&gt;0",'CSV添付（シートを全選択コピーしてそのまま添付）ジョブカン'!D:D,テーブル!$A$15)</f>
        <v>0</v>
      </c>
      <c r="AP48" s="829"/>
      <c r="AQ48" s="829"/>
      <c r="AR48" s="830"/>
      <c r="AS48" s="870">
        <f>SUMIFS('CSV添付（シートを全選択コピーしてそのまま添付）ジョブカン'!I:I,'CSV添付（シートを全選択コピーしてそのまま添付）ジョブカン'!E:E,テーブル!$A13,'CSV添付（シートを全選択コピーしてそのまま添付）ジョブカン'!D:D,テーブル!$A$15)</f>
        <v>0</v>
      </c>
      <c r="AT48" s="871"/>
      <c r="AU48" s="871"/>
      <c r="AV48" s="871"/>
      <c r="AW48" s="871"/>
      <c r="AX48" s="871"/>
      <c r="AY48" s="871"/>
      <c r="AZ48" s="872"/>
      <c r="BA48" s="873"/>
      <c r="BB48" s="837">
        <f>SUM(O48+AB48+AO48)</f>
        <v>0</v>
      </c>
      <c r="BC48" s="838"/>
      <c r="BD48" s="838"/>
      <c r="BE48" s="839"/>
      <c r="BF48" s="858">
        <f>SUM(S48+AF48+AS48)</f>
        <v>0</v>
      </c>
      <c r="BG48" s="859"/>
      <c r="BH48" s="859"/>
      <c r="BI48" s="859"/>
      <c r="BJ48" s="859"/>
      <c r="BK48" s="859"/>
      <c r="BL48" s="859"/>
      <c r="BM48" s="881"/>
      <c r="BN48" s="882"/>
      <c r="BO48" s="828">
        <f>COUNTIFS('CSV添付（シートを全選択コピーしてそのまま添付）ジョブカン'!E:E,テーブル!$A13,'CSV添付（シートを全選択コピーしてそのまま添付）ジョブカン'!J:J,"&gt;0",'CSV添付（シートを全選択コピーしてそのまま添付）ジョブカン'!D:D,テーブル!$A$15)</f>
        <v>0</v>
      </c>
      <c r="BP48" s="829"/>
      <c r="BQ48" s="829"/>
      <c r="BR48" s="830"/>
      <c r="BS48" s="870">
        <f>SUMIFS('CSV添付（シートを全選択コピーしてそのまま添付）ジョブカン'!J:J,'CSV添付（シートを全選択コピーしてそのまま添付）ジョブカン'!E:E,テーブル!$A13,'CSV添付（シートを全選択コピーしてそのまま添付）ジョブカン'!D:D,テーブル!$A$15)</f>
        <v>0</v>
      </c>
      <c r="BT48" s="871"/>
      <c r="BU48" s="871"/>
      <c r="BV48" s="871"/>
      <c r="BW48" s="871"/>
      <c r="BX48" s="871"/>
      <c r="BY48" s="871"/>
      <c r="BZ48" s="872"/>
      <c r="CA48" s="873"/>
      <c r="CB48" s="854">
        <f>COUNTIFS('CSV添付（シートを全選択コピーしてそのまま添付）ジョブカン'!E:E,テーブル!$A13,'CSV添付（シートを全選択コピーしてそのまま添付）ジョブカン'!K:K,"&gt;0",'CSV添付（シートを全選択コピーしてそのまま添付）ジョブカン'!D:D,テーブル!$A$15)</f>
        <v>0</v>
      </c>
      <c r="CC48" s="829"/>
      <c r="CD48" s="829"/>
      <c r="CE48" s="830"/>
      <c r="CF48" s="870">
        <f>SUMIFS('CSV添付（シートを全選択コピーしてそのまま添付）ジョブカン'!K:K,'CSV添付（シートを全選択コピーしてそのまま添付）ジョブカン'!E:E,テーブル!$A13,'CSV添付（シートを全選択コピーしてそのまま添付）ジョブカン'!D:D,テーブル!$A$15)</f>
        <v>0</v>
      </c>
      <c r="CG48" s="871"/>
      <c r="CH48" s="871"/>
      <c r="CI48" s="871"/>
      <c r="CJ48" s="871"/>
      <c r="CK48" s="871"/>
      <c r="CL48" s="871"/>
      <c r="CM48" s="872"/>
      <c r="CN48" s="873"/>
      <c r="CO48" s="982">
        <f>SUM(BO48+CB48)</f>
        <v>0</v>
      </c>
      <c r="CP48" s="983"/>
      <c r="CQ48" s="983"/>
      <c r="CR48" s="986"/>
      <c r="CS48" s="982">
        <f>SUM(BS48+CF48)</f>
        <v>0</v>
      </c>
      <c r="CT48" s="983"/>
      <c r="CU48" s="983"/>
      <c r="CV48" s="983"/>
      <c r="CW48" s="983"/>
      <c r="CX48" s="983"/>
      <c r="CY48" s="983"/>
      <c r="CZ48" s="881"/>
      <c r="DA48" s="881"/>
      <c r="DB48" s="770"/>
      <c r="DC48" s="330"/>
      <c r="DD48" s="330"/>
      <c r="DE48" s="330"/>
      <c r="DF48" s="330"/>
      <c r="DG48" s="330"/>
      <c r="DH48" s="330"/>
      <c r="DI48" s="330"/>
      <c r="DJ48" s="330"/>
      <c r="DK48" s="330"/>
      <c r="DL48" s="330"/>
      <c r="DM48" s="330"/>
      <c r="DN48" s="330"/>
      <c r="DO48" s="330"/>
      <c r="DP48" s="330"/>
      <c r="DQ48" s="330"/>
      <c r="DR48" s="330"/>
      <c r="DS48" s="330"/>
      <c r="DT48" s="330"/>
      <c r="DU48" s="330"/>
      <c r="DV48" s="330"/>
      <c r="DW48" s="330"/>
      <c r="DX48" s="330"/>
      <c r="DY48" s="330"/>
      <c r="DZ48" s="330"/>
      <c r="EA48" s="330"/>
      <c r="EB48" s="330"/>
    </row>
    <row r="49" spans="1:132" ht="14" customHeight="1">
      <c r="A49" s="857"/>
      <c r="B49" s="848"/>
      <c r="C49" s="848"/>
      <c r="D49" s="848"/>
      <c r="E49" s="827"/>
      <c r="F49" s="827"/>
      <c r="G49" s="827"/>
      <c r="H49" s="848"/>
      <c r="I49" s="848"/>
      <c r="J49" s="827"/>
      <c r="K49" s="827"/>
      <c r="L49" s="827"/>
      <c r="M49" s="848"/>
      <c r="N49" s="850"/>
      <c r="O49" s="831"/>
      <c r="P49" s="832"/>
      <c r="Q49" s="832"/>
      <c r="R49" s="833"/>
      <c r="S49" s="874"/>
      <c r="T49" s="875"/>
      <c r="U49" s="875"/>
      <c r="V49" s="875"/>
      <c r="W49" s="875"/>
      <c r="X49" s="875"/>
      <c r="Y49" s="875"/>
      <c r="Z49" s="876"/>
      <c r="AA49" s="877"/>
      <c r="AB49" s="855"/>
      <c r="AC49" s="832"/>
      <c r="AD49" s="832"/>
      <c r="AE49" s="833"/>
      <c r="AF49" s="874"/>
      <c r="AG49" s="875"/>
      <c r="AH49" s="875"/>
      <c r="AI49" s="875"/>
      <c r="AJ49" s="875"/>
      <c r="AK49" s="875"/>
      <c r="AL49" s="875"/>
      <c r="AM49" s="875"/>
      <c r="AN49" s="888"/>
      <c r="AO49" s="855"/>
      <c r="AP49" s="832"/>
      <c r="AQ49" s="832"/>
      <c r="AR49" s="833"/>
      <c r="AS49" s="874"/>
      <c r="AT49" s="875"/>
      <c r="AU49" s="875"/>
      <c r="AV49" s="875"/>
      <c r="AW49" s="875"/>
      <c r="AX49" s="875"/>
      <c r="AY49" s="875"/>
      <c r="AZ49" s="876"/>
      <c r="BA49" s="877"/>
      <c r="BB49" s="878"/>
      <c r="BC49" s="879"/>
      <c r="BD49" s="879"/>
      <c r="BE49" s="880"/>
      <c r="BF49" s="883"/>
      <c r="BG49" s="884"/>
      <c r="BH49" s="884"/>
      <c r="BI49" s="884"/>
      <c r="BJ49" s="884"/>
      <c r="BK49" s="884"/>
      <c r="BL49" s="884"/>
      <c r="BM49" s="885"/>
      <c r="BN49" s="886"/>
      <c r="BO49" s="831"/>
      <c r="BP49" s="832"/>
      <c r="BQ49" s="832"/>
      <c r="BR49" s="833"/>
      <c r="BS49" s="874"/>
      <c r="BT49" s="875"/>
      <c r="BU49" s="875"/>
      <c r="BV49" s="875"/>
      <c r="BW49" s="875"/>
      <c r="BX49" s="875"/>
      <c r="BY49" s="875"/>
      <c r="BZ49" s="876"/>
      <c r="CA49" s="877"/>
      <c r="CB49" s="855"/>
      <c r="CC49" s="832"/>
      <c r="CD49" s="832"/>
      <c r="CE49" s="833"/>
      <c r="CF49" s="874"/>
      <c r="CG49" s="875"/>
      <c r="CH49" s="875"/>
      <c r="CI49" s="875"/>
      <c r="CJ49" s="875"/>
      <c r="CK49" s="875"/>
      <c r="CL49" s="875"/>
      <c r="CM49" s="876"/>
      <c r="CN49" s="877"/>
      <c r="CO49" s="984"/>
      <c r="CP49" s="985"/>
      <c r="CQ49" s="985"/>
      <c r="CR49" s="987"/>
      <c r="CS49" s="984"/>
      <c r="CT49" s="985"/>
      <c r="CU49" s="985"/>
      <c r="CV49" s="985"/>
      <c r="CW49" s="985"/>
      <c r="CX49" s="985"/>
      <c r="CY49" s="985"/>
      <c r="CZ49" s="885"/>
      <c r="DA49" s="885"/>
      <c r="DB49" s="770"/>
      <c r="DC49" s="330"/>
      <c r="DD49" s="330"/>
      <c r="DE49" s="330"/>
      <c r="DF49" s="330"/>
      <c r="DG49" s="330"/>
      <c r="DH49" s="330"/>
      <c r="DI49" s="330"/>
      <c r="DJ49" s="330"/>
      <c r="DK49" s="330"/>
      <c r="DL49" s="330"/>
      <c r="DM49" s="330"/>
      <c r="DN49" s="330"/>
      <c r="DO49" s="330"/>
      <c r="DP49" s="330"/>
      <c r="DQ49" s="330"/>
      <c r="DR49" s="330"/>
      <c r="DS49" s="330"/>
      <c r="DT49" s="330"/>
      <c r="DU49" s="330"/>
      <c r="DV49" s="330"/>
      <c r="DW49" s="330"/>
      <c r="DX49" s="330"/>
      <c r="DY49" s="330"/>
      <c r="DZ49" s="330"/>
      <c r="EA49" s="330"/>
      <c r="EB49" s="330"/>
    </row>
    <row r="50" spans="1:132" ht="14" customHeight="1">
      <c r="A50" s="856" t="s">
        <v>299</v>
      </c>
      <c r="B50" s="847"/>
      <c r="C50" s="847"/>
      <c r="D50" s="847"/>
      <c r="E50" s="851"/>
      <c r="F50" s="852"/>
      <c r="G50" s="852"/>
      <c r="H50" s="846" t="s">
        <v>298</v>
      </c>
      <c r="I50" s="847"/>
      <c r="J50" s="851"/>
      <c r="K50" s="852"/>
      <c r="L50" s="852"/>
      <c r="M50" s="846" t="s">
        <v>297</v>
      </c>
      <c r="N50" s="849"/>
      <c r="O50" s="891"/>
      <c r="P50" s="892"/>
      <c r="Q50" s="892"/>
      <c r="R50" s="893"/>
      <c r="S50" s="870">
        <f>SUMIFS('CSV添付（シートを全選択コピーしてそのまま添付）ジョブカン'!G:G,'CSV添付（シートを全選択コピーしてそのまま添付）ジョブカン'!D:D,テーブル!A14)</f>
        <v>0</v>
      </c>
      <c r="T50" s="871"/>
      <c r="U50" s="871"/>
      <c r="V50" s="871"/>
      <c r="W50" s="871"/>
      <c r="X50" s="871"/>
      <c r="Y50" s="871"/>
      <c r="Z50" s="872"/>
      <c r="AA50" s="873"/>
      <c r="AB50" s="907"/>
      <c r="AC50" s="892"/>
      <c r="AD50" s="892"/>
      <c r="AE50" s="893"/>
      <c r="AF50" s="870">
        <f>SUMIFS('CSV添付（シートを全選択コピーしてそのまま添付）ジョブカン'!H:H,'CSV添付（シートを全選択コピーしてそのまま添付）ジョブカン'!D:D,テーブル!A14)</f>
        <v>0</v>
      </c>
      <c r="AG50" s="871"/>
      <c r="AH50" s="871"/>
      <c r="AI50" s="871"/>
      <c r="AJ50" s="871"/>
      <c r="AK50" s="871"/>
      <c r="AL50" s="871"/>
      <c r="AM50" s="872"/>
      <c r="AN50" s="873"/>
      <c r="AO50" s="907"/>
      <c r="AP50" s="892"/>
      <c r="AQ50" s="892"/>
      <c r="AR50" s="893"/>
      <c r="AS50" s="870">
        <f>SUMIFS('CSV添付（シートを全選択コピーしてそのまま添付）ジョブカン'!I:I,'CSV添付（シートを全選択コピーしてそのまま添付）ジョブカン'!D:D,テーブル!A14)</f>
        <v>0</v>
      </c>
      <c r="AT50" s="871"/>
      <c r="AU50" s="871"/>
      <c r="AV50" s="871"/>
      <c r="AW50" s="871"/>
      <c r="AX50" s="871"/>
      <c r="AY50" s="871"/>
      <c r="AZ50" s="872"/>
      <c r="BA50" s="873"/>
      <c r="BB50" s="907"/>
      <c r="BC50" s="892"/>
      <c r="BD50" s="892"/>
      <c r="BE50" s="893"/>
      <c r="BF50" s="858">
        <f>SUM(S50+AF50+AS50)</f>
        <v>0</v>
      </c>
      <c r="BG50" s="859"/>
      <c r="BH50" s="859"/>
      <c r="BI50" s="859"/>
      <c r="BJ50" s="859"/>
      <c r="BK50" s="859"/>
      <c r="BL50" s="859"/>
      <c r="BM50" s="881"/>
      <c r="BN50" s="882"/>
      <c r="BO50" s="818"/>
      <c r="BP50" s="819"/>
      <c r="BQ50" s="819"/>
      <c r="BR50" s="819"/>
      <c r="BS50" s="870">
        <f>SUMIFS('CSV添付（シートを全選択コピーしてそのまま添付）ジョブカン'!J:J,'CSV添付（シートを全選択コピーしてそのまま添付）ジョブカン'!D:D,テーブル!A14)</f>
        <v>0</v>
      </c>
      <c r="BT50" s="871"/>
      <c r="BU50" s="871"/>
      <c r="BV50" s="871"/>
      <c r="BW50" s="871"/>
      <c r="BX50" s="871"/>
      <c r="BY50" s="871"/>
      <c r="BZ50" s="872"/>
      <c r="CA50" s="873"/>
      <c r="CB50" s="819"/>
      <c r="CC50" s="819"/>
      <c r="CD50" s="819"/>
      <c r="CE50" s="819"/>
      <c r="CF50" s="870">
        <f>SUMIFS('CSV添付（シートを全選択コピーしてそのまま添付）ジョブカン'!K:K,'CSV添付（シートを全選択コピーしてそのまま添付）ジョブカン'!D:D,テーブル!A14)</f>
        <v>0</v>
      </c>
      <c r="CG50" s="871"/>
      <c r="CH50" s="871"/>
      <c r="CI50" s="871"/>
      <c r="CJ50" s="871"/>
      <c r="CK50" s="871"/>
      <c r="CL50" s="871"/>
      <c r="CM50" s="872"/>
      <c r="CN50" s="873"/>
      <c r="CO50" s="819"/>
      <c r="CP50" s="819"/>
      <c r="CQ50" s="819"/>
      <c r="CR50" s="819"/>
      <c r="CS50" s="982">
        <f>SUM(BS50+CF50)</f>
        <v>0</v>
      </c>
      <c r="CT50" s="983"/>
      <c r="CU50" s="983"/>
      <c r="CV50" s="983"/>
      <c r="CW50" s="983"/>
      <c r="CX50" s="983"/>
      <c r="CY50" s="983"/>
      <c r="CZ50" s="881"/>
      <c r="DA50" s="881"/>
      <c r="DB50" s="770"/>
      <c r="DC50" s="330"/>
      <c r="DD50" s="330"/>
      <c r="DE50" s="330"/>
      <c r="DF50" s="330"/>
      <c r="DG50" s="330"/>
      <c r="DH50" s="330"/>
      <c r="DI50" s="330"/>
      <c r="DJ50" s="330"/>
      <c r="DK50" s="330"/>
      <c r="DL50" s="330"/>
      <c r="DM50" s="330"/>
      <c r="DN50" s="330"/>
      <c r="DO50" s="330"/>
      <c r="DP50" s="330"/>
      <c r="DQ50" s="330"/>
      <c r="DR50" s="330"/>
      <c r="DS50" s="330"/>
      <c r="DT50" s="330"/>
      <c r="DU50" s="330"/>
      <c r="DV50" s="330"/>
      <c r="DW50" s="330"/>
      <c r="DX50" s="330"/>
      <c r="DY50" s="330"/>
      <c r="DZ50" s="330"/>
      <c r="EA50" s="330"/>
      <c r="EB50" s="330"/>
    </row>
    <row r="51" spans="1:132" ht="14" customHeight="1">
      <c r="A51" s="857"/>
      <c r="B51" s="848"/>
      <c r="C51" s="848"/>
      <c r="D51" s="848"/>
      <c r="E51" s="853"/>
      <c r="F51" s="853"/>
      <c r="G51" s="853"/>
      <c r="H51" s="848"/>
      <c r="I51" s="848"/>
      <c r="J51" s="853"/>
      <c r="K51" s="853"/>
      <c r="L51" s="853"/>
      <c r="M51" s="848"/>
      <c r="N51" s="850"/>
      <c r="O51" s="894"/>
      <c r="P51" s="815"/>
      <c r="Q51" s="815"/>
      <c r="R51" s="895"/>
      <c r="S51" s="874"/>
      <c r="T51" s="875"/>
      <c r="U51" s="875"/>
      <c r="V51" s="875"/>
      <c r="W51" s="875"/>
      <c r="X51" s="875"/>
      <c r="Y51" s="875"/>
      <c r="Z51" s="876"/>
      <c r="AA51" s="877"/>
      <c r="AB51" s="823"/>
      <c r="AC51" s="815"/>
      <c r="AD51" s="815"/>
      <c r="AE51" s="895"/>
      <c r="AF51" s="874"/>
      <c r="AG51" s="875"/>
      <c r="AH51" s="875"/>
      <c r="AI51" s="875"/>
      <c r="AJ51" s="875"/>
      <c r="AK51" s="875"/>
      <c r="AL51" s="875"/>
      <c r="AM51" s="876"/>
      <c r="AN51" s="877"/>
      <c r="AO51" s="823"/>
      <c r="AP51" s="815"/>
      <c r="AQ51" s="815"/>
      <c r="AR51" s="895"/>
      <c r="AS51" s="874"/>
      <c r="AT51" s="875"/>
      <c r="AU51" s="875"/>
      <c r="AV51" s="875"/>
      <c r="AW51" s="875"/>
      <c r="AX51" s="875"/>
      <c r="AY51" s="875"/>
      <c r="AZ51" s="876"/>
      <c r="BA51" s="877"/>
      <c r="BB51" s="823"/>
      <c r="BC51" s="815"/>
      <c r="BD51" s="815"/>
      <c r="BE51" s="895"/>
      <c r="BF51" s="883"/>
      <c r="BG51" s="884"/>
      <c r="BH51" s="884"/>
      <c r="BI51" s="884"/>
      <c r="BJ51" s="884"/>
      <c r="BK51" s="884"/>
      <c r="BL51" s="884"/>
      <c r="BM51" s="885"/>
      <c r="BN51" s="886"/>
      <c r="BO51" s="818"/>
      <c r="BP51" s="819"/>
      <c r="BQ51" s="819"/>
      <c r="BR51" s="819"/>
      <c r="BS51" s="874"/>
      <c r="BT51" s="875"/>
      <c r="BU51" s="875"/>
      <c r="BV51" s="875"/>
      <c r="BW51" s="875"/>
      <c r="BX51" s="875"/>
      <c r="BY51" s="875"/>
      <c r="BZ51" s="876"/>
      <c r="CA51" s="877"/>
      <c r="CB51" s="819"/>
      <c r="CC51" s="819"/>
      <c r="CD51" s="819"/>
      <c r="CE51" s="819"/>
      <c r="CF51" s="874"/>
      <c r="CG51" s="875"/>
      <c r="CH51" s="875"/>
      <c r="CI51" s="875"/>
      <c r="CJ51" s="875"/>
      <c r="CK51" s="875"/>
      <c r="CL51" s="875"/>
      <c r="CM51" s="876"/>
      <c r="CN51" s="877"/>
      <c r="CO51" s="819"/>
      <c r="CP51" s="819"/>
      <c r="CQ51" s="819"/>
      <c r="CR51" s="819"/>
      <c r="CS51" s="984"/>
      <c r="CT51" s="985"/>
      <c r="CU51" s="985"/>
      <c r="CV51" s="985"/>
      <c r="CW51" s="985"/>
      <c r="CX51" s="985"/>
      <c r="CY51" s="985"/>
      <c r="CZ51" s="885"/>
      <c r="DA51" s="885"/>
      <c r="DB51" s="770"/>
      <c r="DC51" s="330"/>
      <c r="DD51" s="330"/>
      <c r="DE51" s="330"/>
      <c r="DF51" s="330"/>
      <c r="DG51" s="330"/>
      <c r="DH51" s="330"/>
      <c r="DI51" s="330"/>
      <c r="DJ51" s="330"/>
      <c r="DK51" s="330"/>
      <c r="DL51" s="330"/>
      <c r="DM51" s="330"/>
      <c r="DN51" s="330"/>
      <c r="DO51" s="330"/>
      <c r="DP51" s="330"/>
      <c r="DQ51" s="330"/>
      <c r="DR51" s="330"/>
      <c r="DS51" s="330"/>
      <c r="DT51" s="330"/>
      <c r="DU51" s="330"/>
      <c r="DV51" s="330"/>
      <c r="DW51" s="330"/>
      <c r="DX51" s="330"/>
      <c r="DY51" s="330"/>
      <c r="DZ51" s="330"/>
      <c r="EA51" s="330"/>
      <c r="EB51" s="330"/>
    </row>
    <row r="52" spans="1:132" ht="14" customHeight="1">
      <c r="A52" s="856" t="s">
        <v>299</v>
      </c>
      <c r="B52" s="847"/>
      <c r="C52" s="847"/>
      <c r="D52" s="847"/>
      <c r="E52" s="851"/>
      <c r="F52" s="852"/>
      <c r="G52" s="852"/>
      <c r="H52" s="846" t="s">
        <v>298</v>
      </c>
      <c r="I52" s="847"/>
      <c r="J52" s="851"/>
      <c r="K52" s="852"/>
      <c r="L52" s="852"/>
      <c r="M52" s="846" t="s">
        <v>297</v>
      </c>
      <c r="N52" s="849"/>
      <c r="O52" s="891"/>
      <c r="P52" s="892"/>
      <c r="Q52" s="892"/>
      <c r="R52" s="893"/>
      <c r="S52" s="870"/>
      <c r="T52" s="871"/>
      <c r="U52" s="871"/>
      <c r="V52" s="871"/>
      <c r="W52" s="871"/>
      <c r="X52" s="871"/>
      <c r="Y52" s="871"/>
      <c r="Z52" s="872"/>
      <c r="AA52" s="873"/>
      <c r="AB52" s="907"/>
      <c r="AC52" s="892"/>
      <c r="AD52" s="892"/>
      <c r="AE52" s="893"/>
      <c r="AF52" s="870"/>
      <c r="AG52" s="871"/>
      <c r="AH52" s="871"/>
      <c r="AI52" s="871"/>
      <c r="AJ52" s="871"/>
      <c r="AK52" s="871"/>
      <c r="AL52" s="871"/>
      <c r="AM52" s="871"/>
      <c r="AN52" s="887"/>
      <c r="AO52" s="907"/>
      <c r="AP52" s="892"/>
      <c r="AQ52" s="892"/>
      <c r="AR52" s="893"/>
      <c r="AS52" s="870"/>
      <c r="AT52" s="871"/>
      <c r="AU52" s="871"/>
      <c r="AV52" s="871"/>
      <c r="AW52" s="871"/>
      <c r="AX52" s="871"/>
      <c r="AY52" s="871"/>
      <c r="AZ52" s="872"/>
      <c r="BA52" s="873"/>
      <c r="BB52" s="907"/>
      <c r="BC52" s="892"/>
      <c r="BD52" s="892"/>
      <c r="BE52" s="893"/>
      <c r="BF52" s="858">
        <f>SUM(S52+AF52+AS52)</f>
        <v>0</v>
      </c>
      <c r="BG52" s="859"/>
      <c r="BH52" s="859"/>
      <c r="BI52" s="859"/>
      <c r="BJ52" s="859"/>
      <c r="BK52" s="859"/>
      <c r="BL52" s="859"/>
      <c r="BM52" s="881"/>
      <c r="BN52" s="882"/>
      <c r="BO52" s="818"/>
      <c r="BP52" s="819"/>
      <c r="BQ52" s="819"/>
      <c r="BR52" s="819"/>
      <c r="BS52" s="870"/>
      <c r="BT52" s="871"/>
      <c r="BU52" s="871"/>
      <c r="BV52" s="871"/>
      <c r="BW52" s="871"/>
      <c r="BX52" s="871"/>
      <c r="BY52" s="871"/>
      <c r="BZ52" s="872"/>
      <c r="CA52" s="873"/>
      <c r="CB52" s="819"/>
      <c r="CC52" s="819"/>
      <c r="CD52" s="819"/>
      <c r="CE52" s="819"/>
      <c r="CF52" s="870"/>
      <c r="CG52" s="871"/>
      <c r="CH52" s="871"/>
      <c r="CI52" s="871"/>
      <c r="CJ52" s="871"/>
      <c r="CK52" s="871"/>
      <c r="CL52" s="871"/>
      <c r="CM52" s="872"/>
      <c r="CN52" s="873"/>
      <c r="CO52" s="819"/>
      <c r="CP52" s="819"/>
      <c r="CQ52" s="819"/>
      <c r="CR52" s="819"/>
      <c r="CS52" s="982">
        <f>SUM(BS52+CF52)</f>
        <v>0</v>
      </c>
      <c r="CT52" s="983"/>
      <c r="CU52" s="983"/>
      <c r="CV52" s="983"/>
      <c r="CW52" s="983"/>
      <c r="CX52" s="983"/>
      <c r="CY52" s="983"/>
      <c r="CZ52" s="881"/>
      <c r="DA52" s="881"/>
      <c r="DB52" s="770"/>
      <c r="DC52" s="330"/>
      <c r="DD52" s="330"/>
      <c r="DE52" s="330"/>
      <c r="DF52" s="330"/>
      <c r="DG52" s="330"/>
      <c r="DH52" s="330"/>
      <c r="DI52" s="330"/>
      <c r="DJ52" s="330"/>
      <c r="DK52" s="330"/>
      <c r="DL52" s="330"/>
      <c r="DM52" s="330"/>
      <c r="DN52" s="330"/>
      <c r="DO52" s="330"/>
      <c r="DP52" s="330"/>
      <c r="DQ52" s="330"/>
      <c r="DR52" s="330"/>
      <c r="DS52" s="330"/>
      <c r="DT52" s="330"/>
      <c r="DU52" s="330"/>
      <c r="DV52" s="330"/>
      <c r="DW52" s="330"/>
      <c r="DX52" s="330"/>
      <c r="DY52" s="330"/>
      <c r="DZ52" s="330"/>
      <c r="EA52" s="330"/>
      <c r="EB52" s="330"/>
    </row>
    <row r="53" spans="1:132" ht="14" customHeight="1">
      <c r="A53" s="857"/>
      <c r="B53" s="848"/>
      <c r="C53" s="848"/>
      <c r="D53" s="848"/>
      <c r="E53" s="853"/>
      <c r="F53" s="853"/>
      <c r="G53" s="853"/>
      <c r="H53" s="848"/>
      <c r="I53" s="848"/>
      <c r="J53" s="853"/>
      <c r="K53" s="853"/>
      <c r="L53" s="853"/>
      <c r="M53" s="848"/>
      <c r="N53" s="850"/>
      <c r="O53" s="894"/>
      <c r="P53" s="815"/>
      <c r="Q53" s="815"/>
      <c r="R53" s="895"/>
      <c r="S53" s="874"/>
      <c r="T53" s="875"/>
      <c r="U53" s="875"/>
      <c r="V53" s="875"/>
      <c r="W53" s="875"/>
      <c r="X53" s="875"/>
      <c r="Y53" s="875"/>
      <c r="Z53" s="876"/>
      <c r="AA53" s="877"/>
      <c r="AB53" s="823"/>
      <c r="AC53" s="815"/>
      <c r="AD53" s="815"/>
      <c r="AE53" s="895"/>
      <c r="AF53" s="874"/>
      <c r="AG53" s="875"/>
      <c r="AH53" s="875"/>
      <c r="AI53" s="875"/>
      <c r="AJ53" s="875"/>
      <c r="AK53" s="875"/>
      <c r="AL53" s="875"/>
      <c r="AM53" s="875"/>
      <c r="AN53" s="888"/>
      <c r="AO53" s="823"/>
      <c r="AP53" s="815"/>
      <c r="AQ53" s="815"/>
      <c r="AR53" s="895"/>
      <c r="AS53" s="874"/>
      <c r="AT53" s="875"/>
      <c r="AU53" s="875"/>
      <c r="AV53" s="875"/>
      <c r="AW53" s="875"/>
      <c r="AX53" s="875"/>
      <c r="AY53" s="875"/>
      <c r="AZ53" s="876"/>
      <c r="BA53" s="877"/>
      <c r="BB53" s="823"/>
      <c r="BC53" s="815"/>
      <c r="BD53" s="815"/>
      <c r="BE53" s="895"/>
      <c r="BF53" s="883"/>
      <c r="BG53" s="884"/>
      <c r="BH53" s="884"/>
      <c r="BI53" s="884"/>
      <c r="BJ53" s="884"/>
      <c r="BK53" s="884"/>
      <c r="BL53" s="884"/>
      <c r="BM53" s="885"/>
      <c r="BN53" s="886"/>
      <c r="BO53" s="818"/>
      <c r="BP53" s="819"/>
      <c r="BQ53" s="819"/>
      <c r="BR53" s="819"/>
      <c r="BS53" s="874"/>
      <c r="BT53" s="875"/>
      <c r="BU53" s="875"/>
      <c r="BV53" s="875"/>
      <c r="BW53" s="875"/>
      <c r="BX53" s="875"/>
      <c r="BY53" s="875"/>
      <c r="BZ53" s="876"/>
      <c r="CA53" s="877"/>
      <c r="CB53" s="819"/>
      <c r="CC53" s="819"/>
      <c r="CD53" s="819"/>
      <c r="CE53" s="819"/>
      <c r="CF53" s="874"/>
      <c r="CG53" s="875"/>
      <c r="CH53" s="875"/>
      <c r="CI53" s="875"/>
      <c r="CJ53" s="875"/>
      <c r="CK53" s="875"/>
      <c r="CL53" s="875"/>
      <c r="CM53" s="876"/>
      <c r="CN53" s="877"/>
      <c r="CO53" s="819"/>
      <c r="CP53" s="819"/>
      <c r="CQ53" s="819"/>
      <c r="CR53" s="819"/>
      <c r="CS53" s="984"/>
      <c r="CT53" s="985"/>
      <c r="CU53" s="985"/>
      <c r="CV53" s="985"/>
      <c r="CW53" s="985"/>
      <c r="CX53" s="985"/>
      <c r="CY53" s="985"/>
      <c r="CZ53" s="885"/>
      <c r="DA53" s="885"/>
      <c r="DB53" s="770"/>
      <c r="DC53" s="330"/>
      <c r="DD53" s="330"/>
      <c r="DE53" s="330"/>
      <c r="DF53" s="330"/>
      <c r="DG53" s="330"/>
      <c r="DH53" s="330"/>
      <c r="DI53" s="330"/>
      <c r="DJ53" s="330"/>
      <c r="DK53" s="330"/>
      <c r="DL53" s="330"/>
      <c r="DM53" s="330"/>
      <c r="DN53" s="330"/>
      <c r="DO53" s="330"/>
      <c r="DP53" s="330"/>
      <c r="DQ53" s="330"/>
      <c r="DR53" s="330"/>
      <c r="DS53" s="330"/>
      <c r="DT53" s="330"/>
      <c r="DU53" s="330"/>
      <c r="DV53" s="330"/>
      <c r="DW53" s="330"/>
      <c r="DX53" s="330"/>
      <c r="DY53" s="330"/>
      <c r="DZ53" s="330"/>
      <c r="EA53" s="330"/>
      <c r="EB53" s="330"/>
    </row>
    <row r="54" spans="1:132" ht="14" customHeight="1">
      <c r="A54" s="856" t="s">
        <v>299</v>
      </c>
      <c r="B54" s="847"/>
      <c r="C54" s="847"/>
      <c r="D54" s="847"/>
      <c r="E54" s="851"/>
      <c r="F54" s="852"/>
      <c r="G54" s="852"/>
      <c r="H54" s="846" t="s">
        <v>298</v>
      </c>
      <c r="I54" s="847"/>
      <c r="J54" s="851"/>
      <c r="K54" s="852"/>
      <c r="L54" s="852"/>
      <c r="M54" s="846" t="s">
        <v>297</v>
      </c>
      <c r="N54" s="849"/>
      <c r="O54" s="891"/>
      <c r="P54" s="892"/>
      <c r="Q54" s="892"/>
      <c r="R54" s="893"/>
      <c r="S54" s="870"/>
      <c r="T54" s="871"/>
      <c r="U54" s="871"/>
      <c r="V54" s="871"/>
      <c r="W54" s="871"/>
      <c r="X54" s="871"/>
      <c r="Y54" s="871"/>
      <c r="Z54" s="872"/>
      <c r="AA54" s="873"/>
      <c r="AB54" s="907"/>
      <c r="AC54" s="892"/>
      <c r="AD54" s="892"/>
      <c r="AE54" s="893"/>
      <c r="AF54" s="870"/>
      <c r="AG54" s="871"/>
      <c r="AH54" s="871"/>
      <c r="AI54" s="871"/>
      <c r="AJ54" s="871"/>
      <c r="AK54" s="871"/>
      <c r="AL54" s="871"/>
      <c r="AM54" s="871"/>
      <c r="AN54" s="887"/>
      <c r="AO54" s="907"/>
      <c r="AP54" s="892"/>
      <c r="AQ54" s="892"/>
      <c r="AR54" s="893"/>
      <c r="AS54" s="870"/>
      <c r="AT54" s="871"/>
      <c r="AU54" s="871"/>
      <c r="AV54" s="871"/>
      <c r="AW54" s="871"/>
      <c r="AX54" s="871"/>
      <c r="AY54" s="871"/>
      <c r="AZ54" s="872"/>
      <c r="BA54" s="873"/>
      <c r="BB54" s="907"/>
      <c r="BC54" s="892"/>
      <c r="BD54" s="892"/>
      <c r="BE54" s="893"/>
      <c r="BF54" s="858">
        <f>SUM(S54+AF54+AS54)</f>
        <v>0</v>
      </c>
      <c r="BG54" s="859"/>
      <c r="BH54" s="859"/>
      <c r="BI54" s="859"/>
      <c r="BJ54" s="859"/>
      <c r="BK54" s="859"/>
      <c r="BL54" s="859"/>
      <c r="BM54" s="881"/>
      <c r="BN54" s="882"/>
      <c r="BO54" s="818"/>
      <c r="BP54" s="819"/>
      <c r="BQ54" s="819"/>
      <c r="BR54" s="819"/>
      <c r="BS54" s="870"/>
      <c r="BT54" s="871"/>
      <c r="BU54" s="871"/>
      <c r="BV54" s="871"/>
      <c r="BW54" s="871"/>
      <c r="BX54" s="871"/>
      <c r="BY54" s="871"/>
      <c r="BZ54" s="872"/>
      <c r="CA54" s="873"/>
      <c r="CB54" s="819"/>
      <c r="CC54" s="819"/>
      <c r="CD54" s="819"/>
      <c r="CE54" s="819"/>
      <c r="CF54" s="870"/>
      <c r="CG54" s="871"/>
      <c r="CH54" s="871"/>
      <c r="CI54" s="871"/>
      <c r="CJ54" s="871"/>
      <c r="CK54" s="871"/>
      <c r="CL54" s="871"/>
      <c r="CM54" s="872"/>
      <c r="CN54" s="873"/>
      <c r="CO54" s="819"/>
      <c r="CP54" s="819"/>
      <c r="CQ54" s="819"/>
      <c r="CR54" s="819"/>
      <c r="CS54" s="982">
        <f>SUM(BS54+CF54)</f>
        <v>0</v>
      </c>
      <c r="CT54" s="983"/>
      <c r="CU54" s="983"/>
      <c r="CV54" s="983"/>
      <c r="CW54" s="983"/>
      <c r="CX54" s="983"/>
      <c r="CY54" s="983"/>
      <c r="CZ54" s="881"/>
      <c r="DA54" s="881"/>
      <c r="DB54" s="770"/>
      <c r="DC54" s="330"/>
      <c r="DD54" s="330"/>
      <c r="DE54" s="330"/>
      <c r="DF54" s="330"/>
      <c r="DG54" s="330"/>
      <c r="DH54" s="330"/>
      <c r="DI54" s="330"/>
      <c r="DJ54" s="330"/>
      <c r="DK54" s="330"/>
      <c r="DL54" s="330"/>
      <c r="DM54" s="330"/>
      <c r="DN54" s="330"/>
      <c r="DO54" s="330"/>
      <c r="DP54" s="330"/>
      <c r="DQ54" s="330"/>
      <c r="DR54" s="330"/>
      <c r="DS54" s="330"/>
      <c r="DT54" s="330"/>
      <c r="DU54" s="330"/>
      <c r="DV54" s="330"/>
      <c r="DW54" s="330"/>
      <c r="DX54" s="330"/>
      <c r="DY54" s="330"/>
      <c r="DZ54" s="330"/>
      <c r="EA54" s="330"/>
      <c r="EB54" s="330"/>
    </row>
    <row r="55" spans="1:132" ht="14" customHeight="1">
      <c r="A55" s="857"/>
      <c r="B55" s="848"/>
      <c r="C55" s="848"/>
      <c r="D55" s="848"/>
      <c r="E55" s="853"/>
      <c r="F55" s="853"/>
      <c r="G55" s="853"/>
      <c r="H55" s="848"/>
      <c r="I55" s="848"/>
      <c r="J55" s="853"/>
      <c r="K55" s="853"/>
      <c r="L55" s="853"/>
      <c r="M55" s="848"/>
      <c r="N55" s="850"/>
      <c r="O55" s="894"/>
      <c r="P55" s="815"/>
      <c r="Q55" s="815"/>
      <c r="R55" s="895"/>
      <c r="S55" s="874"/>
      <c r="T55" s="875"/>
      <c r="U55" s="875"/>
      <c r="V55" s="875"/>
      <c r="W55" s="875"/>
      <c r="X55" s="875"/>
      <c r="Y55" s="875"/>
      <c r="Z55" s="876"/>
      <c r="AA55" s="877"/>
      <c r="AB55" s="823"/>
      <c r="AC55" s="815"/>
      <c r="AD55" s="815"/>
      <c r="AE55" s="895"/>
      <c r="AF55" s="874"/>
      <c r="AG55" s="875"/>
      <c r="AH55" s="875"/>
      <c r="AI55" s="875"/>
      <c r="AJ55" s="875"/>
      <c r="AK55" s="875"/>
      <c r="AL55" s="875"/>
      <c r="AM55" s="875"/>
      <c r="AN55" s="888"/>
      <c r="AO55" s="823"/>
      <c r="AP55" s="815"/>
      <c r="AQ55" s="815"/>
      <c r="AR55" s="895"/>
      <c r="AS55" s="874"/>
      <c r="AT55" s="875"/>
      <c r="AU55" s="875"/>
      <c r="AV55" s="875"/>
      <c r="AW55" s="875"/>
      <c r="AX55" s="875"/>
      <c r="AY55" s="875"/>
      <c r="AZ55" s="876"/>
      <c r="BA55" s="877"/>
      <c r="BB55" s="823"/>
      <c r="BC55" s="815"/>
      <c r="BD55" s="815"/>
      <c r="BE55" s="895"/>
      <c r="BF55" s="883"/>
      <c r="BG55" s="884"/>
      <c r="BH55" s="884"/>
      <c r="BI55" s="884"/>
      <c r="BJ55" s="884"/>
      <c r="BK55" s="884"/>
      <c r="BL55" s="884"/>
      <c r="BM55" s="885"/>
      <c r="BN55" s="886"/>
      <c r="BO55" s="818"/>
      <c r="BP55" s="819"/>
      <c r="BQ55" s="819"/>
      <c r="BR55" s="819"/>
      <c r="BS55" s="874"/>
      <c r="BT55" s="875"/>
      <c r="BU55" s="875"/>
      <c r="BV55" s="875"/>
      <c r="BW55" s="875"/>
      <c r="BX55" s="875"/>
      <c r="BY55" s="875"/>
      <c r="BZ55" s="876"/>
      <c r="CA55" s="877"/>
      <c r="CB55" s="819"/>
      <c r="CC55" s="819"/>
      <c r="CD55" s="819"/>
      <c r="CE55" s="819"/>
      <c r="CF55" s="874"/>
      <c r="CG55" s="875"/>
      <c r="CH55" s="875"/>
      <c r="CI55" s="875"/>
      <c r="CJ55" s="875"/>
      <c r="CK55" s="875"/>
      <c r="CL55" s="875"/>
      <c r="CM55" s="876"/>
      <c r="CN55" s="877"/>
      <c r="CO55" s="819"/>
      <c r="CP55" s="819"/>
      <c r="CQ55" s="819"/>
      <c r="CR55" s="819"/>
      <c r="CS55" s="984"/>
      <c r="CT55" s="985"/>
      <c r="CU55" s="985"/>
      <c r="CV55" s="985"/>
      <c r="CW55" s="985"/>
      <c r="CX55" s="985"/>
      <c r="CY55" s="985"/>
      <c r="CZ55" s="885"/>
      <c r="DA55" s="885"/>
      <c r="DB55" s="770"/>
      <c r="DC55" s="330"/>
      <c r="DD55" s="330"/>
      <c r="DE55" s="330"/>
      <c r="DF55" s="330"/>
      <c r="DG55" s="330"/>
      <c r="DH55" s="330"/>
      <c r="DI55" s="330"/>
      <c r="DJ55" s="330"/>
      <c r="DK55" s="330"/>
      <c r="DL55" s="330"/>
      <c r="DM55" s="330"/>
      <c r="DN55" s="330"/>
      <c r="DO55" s="330"/>
      <c r="DP55" s="330"/>
      <c r="DQ55" s="330"/>
      <c r="DR55" s="330"/>
      <c r="DS55" s="330"/>
      <c r="DT55" s="330"/>
      <c r="DU55" s="330"/>
      <c r="DV55" s="330"/>
      <c r="DW55" s="330"/>
      <c r="DX55" s="330"/>
      <c r="DY55" s="330"/>
      <c r="DZ55" s="330"/>
      <c r="EA55" s="330"/>
      <c r="EB55" s="330"/>
    </row>
    <row r="56" spans="1:132" ht="14" customHeight="1">
      <c r="A56" s="896" t="s">
        <v>273</v>
      </c>
      <c r="B56" s="897"/>
      <c r="C56" s="897"/>
      <c r="D56" s="897"/>
      <c r="E56" s="897"/>
      <c r="F56" s="897"/>
      <c r="G56" s="897"/>
      <c r="H56" s="897"/>
      <c r="I56" s="897"/>
      <c r="J56" s="897"/>
      <c r="K56" s="897"/>
      <c r="L56" s="897"/>
      <c r="M56" s="897"/>
      <c r="N56" s="898"/>
      <c r="O56" s="902">
        <f>SUM(O26:R49)</f>
        <v>0</v>
      </c>
      <c r="P56" s="838"/>
      <c r="Q56" s="838"/>
      <c r="R56" s="839"/>
      <c r="S56" s="858">
        <f>SUM(S26:Y55)</f>
        <v>0</v>
      </c>
      <c r="T56" s="859"/>
      <c r="U56" s="859"/>
      <c r="V56" s="859"/>
      <c r="W56" s="859"/>
      <c r="X56" s="859"/>
      <c r="Y56" s="859"/>
      <c r="Z56" s="860"/>
      <c r="AA56" s="861"/>
      <c r="AB56" s="837">
        <f>SUM(AB26:AE49)</f>
        <v>0</v>
      </c>
      <c r="AC56" s="838"/>
      <c r="AD56" s="838"/>
      <c r="AE56" s="839"/>
      <c r="AF56" s="858">
        <f>SUM(AF26:AL55)</f>
        <v>0</v>
      </c>
      <c r="AG56" s="859"/>
      <c r="AH56" s="859"/>
      <c r="AI56" s="859"/>
      <c r="AJ56" s="859"/>
      <c r="AK56" s="859"/>
      <c r="AL56" s="859"/>
      <c r="AM56" s="860"/>
      <c r="AN56" s="861"/>
      <c r="AO56" s="837">
        <f>SUM(AO26:AR49)</f>
        <v>0</v>
      </c>
      <c r="AP56" s="838"/>
      <c r="AQ56" s="838"/>
      <c r="AR56" s="839"/>
      <c r="AS56" s="858">
        <f>SUM(AS26:AY55)</f>
        <v>0</v>
      </c>
      <c r="AT56" s="859"/>
      <c r="AU56" s="859"/>
      <c r="AV56" s="859"/>
      <c r="AW56" s="859"/>
      <c r="AX56" s="859"/>
      <c r="AY56" s="859"/>
      <c r="AZ56" s="860"/>
      <c r="BA56" s="861"/>
      <c r="BB56" s="837">
        <f>SUM(O56+AB56+AO56)</f>
        <v>0</v>
      </c>
      <c r="BC56" s="838"/>
      <c r="BD56" s="838"/>
      <c r="BE56" s="839"/>
      <c r="BF56" s="858">
        <f>SUM(S56+AF56+AS56)</f>
        <v>0</v>
      </c>
      <c r="BG56" s="859"/>
      <c r="BH56" s="859"/>
      <c r="BI56" s="859"/>
      <c r="BJ56" s="859"/>
      <c r="BK56" s="859"/>
      <c r="BL56" s="859"/>
      <c r="BM56" s="860"/>
      <c r="BN56" s="1121"/>
      <c r="BO56" s="902">
        <f>SUM(BO26:BR49)</f>
        <v>0</v>
      </c>
      <c r="BP56" s="838"/>
      <c r="BQ56" s="838"/>
      <c r="BR56" s="839"/>
      <c r="BS56" s="858">
        <f>SUM(BS26:BY55)</f>
        <v>0</v>
      </c>
      <c r="BT56" s="859"/>
      <c r="BU56" s="859"/>
      <c r="BV56" s="859"/>
      <c r="BW56" s="859"/>
      <c r="BX56" s="859"/>
      <c r="BY56" s="859"/>
      <c r="BZ56" s="860"/>
      <c r="CA56" s="861"/>
      <c r="CB56" s="837">
        <f>SUM(CB26:CE49)</f>
        <v>0</v>
      </c>
      <c r="CC56" s="838"/>
      <c r="CD56" s="838"/>
      <c r="CE56" s="839"/>
      <c r="CF56" s="858">
        <f>SUM(CF26:CL55)</f>
        <v>0</v>
      </c>
      <c r="CG56" s="859"/>
      <c r="CH56" s="859"/>
      <c r="CI56" s="859"/>
      <c r="CJ56" s="859"/>
      <c r="CK56" s="859"/>
      <c r="CL56" s="859"/>
      <c r="CM56" s="860"/>
      <c r="CN56" s="861"/>
      <c r="CO56" s="837">
        <f>SUM(CO26:CR49)</f>
        <v>0</v>
      </c>
      <c r="CP56" s="838"/>
      <c r="CQ56" s="838"/>
      <c r="CR56" s="839"/>
      <c r="CS56" s="858">
        <f>SUM(CS26:CY55)</f>
        <v>0</v>
      </c>
      <c r="CT56" s="859"/>
      <c r="CU56" s="859"/>
      <c r="CV56" s="859"/>
      <c r="CW56" s="859"/>
      <c r="CX56" s="859"/>
      <c r="CY56" s="859"/>
      <c r="CZ56" s="860"/>
      <c r="DA56" s="860"/>
      <c r="DB56" s="770"/>
      <c r="DC56" s="330"/>
      <c r="DD56" s="330"/>
      <c r="DE56" s="330"/>
      <c r="DF56" s="330"/>
      <c r="DG56" s="330"/>
      <c r="DH56" s="330"/>
      <c r="DI56" s="330"/>
      <c r="DJ56" s="330"/>
      <c r="DK56" s="330"/>
      <c r="DL56" s="330"/>
      <c r="DM56" s="330"/>
      <c r="DN56" s="330"/>
      <c r="DO56" s="330"/>
      <c r="DP56" s="330"/>
      <c r="DQ56" s="330"/>
      <c r="DR56" s="330"/>
      <c r="DS56" s="330"/>
      <c r="DT56" s="330"/>
      <c r="DU56" s="330"/>
      <c r="DV56" s="330"/>
      <c r="DW56" s="330"/>
      <c r="DX56" s="330"/>
      <c r="DY56" s="330"/>
      <c r="DZ56" s="330"/>
      <c r="EA56" s="330"/>
      <c r="EB56" s="330"/>
    </row>
    <row r="57" spans="1:132" ht="14" customHeight="1">
      <c r="A57" s="896"/>
      <c r="B57" s="897"/>
      <c r="C57" s="897"/>
      <c r="D57" s="897"/>
      <c r="E57" s="897"/>
      <c r="F57" s="897"/>
      <c r="G57" s="897"/>
      <c r="H57" s="897"/>
      <c r="I57" s="897"/>
      <c r="J57" s="897"/>
      <c r="K57" s="897"/>
      <c r="L57" s="897"/>
      <c r="M57" s="897"/>
      <c r="N57" s="898"/>
      <c r="O57" s="903"/>
      <c r="P57" s="841"/>
      <c r="Q57" s="841"/>
      <c r="R57" s="842"/>
      <c r="S57" s="862"/>
      <c r="T57" s="863"/>
      <c r="U57" s="863"/>
      <c r="V57" s="863"/>
      <c r="W57" s="863"/>
      <c r="X57" s="863"/>
      <c r="Y57" s="863"/>
      <c r="Z57" s="864"/>
      <c r="AA57" s="865"/>
      <c r="AB57" s="840"/>
      <c r="AC57" s="841"/>
      <c r="AD57" s="841"/>
      <c r="AE57" s="842"/>
      <c r="AF57" s="862"/>
      <c r="AG57" s="863"/>
      <c r="AH57" s="863"/>
      <c r="AI57" s="863"/>
      <c r="AJ57" s="863"/>
      <c r="AK57" s="863"/>
      <c r="AL57" s="863"/>
      <c r="AM57" s="864"/>
      <c r="AN57" s="865"/>
      <c r="AO57" s="840"/>
      <c r="AP57" s="841"/>
      <c r="AQ57" s="841"/>
      <c r="AR57" s="842"/>
      <c r="AS57" s="862"/>
      <c r="AT57" s="863"/>
      <c r="AU57" s="863"/>
      <c r="AV57" s="863"/>
      <c r="AW57" s="863"/>
      <c r="AX57" s="863"/>
      <c r="AY57" s="863"/>
      <c r="AZ57" s="864"/>
      <c r="BA57" s="865"/>
      <c r="BB57" s="840"/>
      <c r="BC57" s="841"/>
      <c r="BD57" s="841"/>
      <c r="BE57" s="842"/>
      <c r="BF57" s="862"/>
      <c r="BG57" s="863"/>
      <c r="BH57" s="863"/>
      <c r="BI57" s="863"/>
      <c r="BJ57" s="863"/>
      <c r="BK57" s="863"/>
      <c r="BL57" s="863"/>
      <c r="BM57" s="864"/>
      <c r="BN57" s="1122"/>
      <c r="BO57" s="903"/>
      <c r="BP57" s="841"/>
      <c r="BQ57" s="841"/>
      <c r="BR57" s="842"/>
      <c r="BS57" s="862"/>
      <c r="BT57" s="863"/>
      <c r="BU57" s="863"/>
      <c r="BV57" s="863"/>
      <c r="BW57" s="863"/>
      <c r="BX57" s="863"/>
      <c r="BY57" s="863"/>
      <c r="BZ57" s="864"/>
      <c r="CA57" s="865"/>
      <c r="CB57" s="840"/>
      <c r="CC57" s="841"/>
      <c r="CD57" s="841"/>
      <c r="CE57" s="842"/>
      <c r="CF57" s="862"/>
      <c r="CG57" s="863"/>
      <c r="CH57" s="863"/>
      <c r="CI57" s="863"/>
      <c r="CJ57" s="863"/>
      <c r="CK57" s="863"/>
      <c r="CL57" s="863"/>
      <c r="CM57" s="864"/>
      <c r="CN57" s="865"/>
      <c r="CO57" s="840"/>
      <c r="CP57" s="841"/>
      <c r="CQ57" s="841"/>
      <c r="CR57" s="842"/>
      <c r="CS57" s="862"/>
      <c r="CT57" s="863"/>
      <c r="CU57" s="863"/>
      <c r="CV57" s="863"/>
      <c r="CW57" s="863"/>
      <c r="CX57" s="863"/>
      <c r="CY57" s="863"/>
      <c r="CZ57" s="864"/>
      <c r="DA57" s="1116"/>
      <c r="DB57" s="770"/>
      <c r="DC57" s="330"/>
      <c r="DD57" s="330"/>
      <c r="DE57" s="330"/>
      <c r="DF57" s="330"/>
      <c r="DG57" s="330"/>
      <c r="DH57" s="330"/>
      <c r="DI57" s="330"/>
      <c r="DJ57" s="330"/>
      <c r="DK57" s="330"/>
      <c r="DL57" s="330"/>
      <c r="DM57" s="330"/>
      <c r="DN57" s="330"/>
      <c r="DO57" s="330"/>
      <c r="DP57" s="330"/>
      <c r="DQ57" s="330"/>
      <c r="DR57" s="330"/>
      <c r="DS57" s="330"/>
      <c r="DT57" s="330"/>
      <c r="DU57" s="330"/>
      <c r="DV57" s="330"/>
      <c r="DW57" s="330"/>
      <c r="DX57" s="330"/>
      <c r="DY57" s="330"/>
      <c r="DZ57" s="330"/>
      <c r="EA57" s="330"/>
      <c r="EB57" s="330"/>
    </row>
    <row r="58" spans="1:132" ht="14" customHeight="1">
      <c r="A58" s="896"/>
      <c r="B58" s="897"/>
      <c r="C58" s="897"/>
      <c r="D58" s="897"/>
      <c r="E58" s="897"/>
      <c r="F58" s="897"/>
      <c r="G58" s="897"/>
      <c r="H58" s="897"/>
      <c r="I58" s="897"/>
      <c r="J58" s="897"/>
      <c r="K58" s="897"/>
      <c r="L58" s="897"/>
      <c r="M58" s="897"/>
      <c r="N58" s="898"/>
      <c r="O58" s="903"/>
      <c r="P58" s="841"/>
      <c r="Q58" s="841"/>
      <c r="R58" s="842"/>
      <c r="S58" s="862"/>
      <c r="T58" s="863"/>
      <c r="U58" s="863"/>
      <c r="V58" s="863"/>
      <c r="W58" s="863"/>
      <c r="X58" s="863"/>
      <c r="Y58" s="863"/>
      <c r="Z58" s="864"/>
      <c r="AA58" s="865"/>
      <c r="AB58" s="840"/>
      <c r="AC58" s="841"/>
      <c r="AD58" s="841"/>
      <c r="AE58" s="842"/>
      <c r="AF58" s="862"/>
      <c r="AG58" s="863"/>
      <c r="AH58" s="863"/>
      <c r="AI58" s="863"/>
      <c r="AJ58" s="863"/>
      <c r="AK58" s="863"/>
      <c r="AL58" s="863"/>
      <c r="AM58" s="864"/>
      <c r="AN58" s="865"/>
      <c r="AO58" s="840"/>
      <c r="AP58" s="841"/>
      <c r="AQ58" s="841"/>
      <c r="AR58" s="842"/>
      <c r="AS58" s="862"/>
      <c r="AT58" s="863"/>
      <c r="AU58" s="863"/>
      <c r="AV58" s="863"/>
      <c r="AW58" s="863"/>
      <c r="AX58" s="863"/>
      <c r="AY58" s="863"/>
      <c r="AZ58" s="864"/>
      <c r="BA58" s="865"/>
      <c r="BB58" s="840"/>
      <c r="BC58" s="841"/>
      <c r="BD58" s="841"/>
      <c r="BE58" s="842"/>
      <c r="BF58" s="862"/>
      <c r="BG58" s="863"/>
      <c r="BH58" s="863"/>
      <c r="BI58" s="863"/>
      <c r="BJ58" s="863"/>
      <c r="BK58" s="863"/>
      <c r="BL58" s="863"/>
      <c r="BM58" s="864"/>
      <c r="BN58" s="1122"/>
      <c r="BO58" s="903"/>
      <c r="BP58" s="841"/>
      <c r="BQ58" s="841"/>
      <c r="BR58" s="842"/>
      <c r="BS58" s="862"/>
      <c r="BT58" s="863"/>
      <c r="BU58" s="863"/>
      <c r="BV58" s="863"/>
      <c r="BW58" s="863"/>
      <c r="BX58" s="863"/>
      <c r="BY58" s="863"/>
      <c r="BZ58" s="864"/>
      <c r="CA58" s="865"/>
      <c r="CB58" s="840"/>
      <c r="CC58" s="841"/>
      <c r="CD58" s="841"/>
      <c r="CE58" s="842"/>
      <c r="CF58" s="862"/>
      <c r="CG58" s="863"/>
      <c r="CH58" s="863"/>
      <c r="CI58" s="863"/>
      <c r="CJ58" s="863"/>
      <c r="CK58" s="863"/>
      <c r="CL58" s="863"/>
      <c r="CM58" s="864"/>
      <c r="CN58" s="865"/>
      <c r="CO58" s="840"/>
      <c r="CP58" s="841"/>
      <c r="CQ58" s="841"/>
      <c r="CR58" s="842"/>
      <c r="CS58" s="862"/>
      <c r="CT58" s="863"/>
      <c r="CU58" s="863"/>
      <c r="CV58" s="863"/>
      <c r="CW58" s="863"/>
      <c r="CX58" s="863"/>
      <c r="CY58" s="863"/>
      <c r="CZ58" s="864"/>
      <c r="DA58" s="1116"/>
      <c r="DB58" s="770"/>
      <c r="DC58" s="330"/>
      <c r="DD58" s="330"/>
      <c r="DE58" s="330"/>
      <c r="DF58" s="330"/>
      <c r="DG58" s="330"/>
      <c r="DH58" s="330"/>
      <c r="DI58" s="330"/>
      <c r="DJ58" s="330"/>
      <c r="DK58" s="330"/>
      <c r="DL58" s="330"/>
      <c r="DM58" s="330"/>
      <c r="DN58" s="330"/>
      <c r="DO58" s="330"/>
      <c r="DP58" s="330"/>
      <c r="DQ58" s="330"/>
      <c r="DR58" s="330"/>
      <c r="DS58" s="330"/>
      <c r="DT58" s="330"/>
      <c r="DU58" s="330"/>
      <c r="DV58" s="330"/>
      <c r="DW58" s="330"/>
      <c r="DX58" s="330"/>
      <c r="DY58" s="330"/>
      <c r="DZ58" s="330"/>
      <c r="EA58" s="330"/>
      <c r="EB58" s="330"/>
    </row>
    <row r="59" spans="1:132" ht="14" customHeight="1">
      <c r="A59" s="899"/>
      <c r="B59" s="900"/>
      <c r="C59" s="900"/>
      <c r="D59" s="900"/>
      <c r="E59" s="900"/>
      <c r="F59" s="900"/>
      <c r="G59" s="900"/>
      <c r="H59" s="900"/>
      <c r="I59" s="900"/>
      <c r="J59" s="900"/>
      <c r="K59" s="900"/>
      <c r="L59" s="900"/>
      <c r="M59" s="900"/>
      <c r="N59" s="901"/>
      <c r="O59" s="904"/>
      <c r="P59" s="844"/>
      <c r="Q59" s="844"/>
      <c r="R59" s="845"/>
      <c r="S59" s="866"/>
      <c r="T59" s="867"/>
      <c r="U59" s="867"/>
      <c r="V59" s="867"/>
      <c r="W59" s="867"/>
      <c r="X59" s="867"/>
      <c r="Y59" s="867"/>
      <c r="Z59" s="868"/>
      <c r="AA59" s="869"/>
      <c r="AB59" s="843"/>
      <c r="AC59" s="844"/>
      <c r="AD59" s="844"/>
      <c r="AE59" s="845"/>
      <c r="AF59" s="866"/>
      <c r="AG59" s="867"/>
      <c r="AH59" s="867"/>
      <c r="AI59" s="867"/>
      <c r="AJ59" s="867"/>
      <c r="AK59" s="867"/>
      <c r="AL59" s="867"/>
      <c r="AM59" s="868"/>
      <c r="AN59" s="869"/>
      <c r="AO59" s="843"/>
      <c r="AP59" s="844"/>
      <c r="AQ59" s="844"/>
      <c r="AR59" s="845"/>
      <c r="AS59" s="866"/>
      <c r="AT59" s="867"/>
      <c r="AU59" s="867"/>
      <c r="AV59" s="867"/>
      <c r="AW59" s="867"/>
      <c r="AX59" s="867"/>
      <c r="AY59" s="867"/>
      <c r="AZ59" s="868"/>
      <c r="BA59" s="869"/>
      <c r="BB59" s="843"/>
      <c r="BC59" s="844"/>
      <c r="BD59" s="844"/>
      <c r="BE59" s="845"/>
      <c r="BF59" s="866"/>
      <c r="BG59" s="867"/>
      <c r="BH59" s="867"/>
      <c r="BI59" s="867"/>
      <c r="BJ59" s="867"/>
      <c r="BK59" s="867"/>
      <c r="BL59" s="867"/>
      <c r="BM59" s="868"/>
      <c r="BN59" s="1123"/>
      <c r="BO59" s="904"/>
      <c r="BP59" s="844"/>
      <c r="BQ59" s="844"/>
      <c r="BR59" s="845"/>
      <c r="BS59" s="866"/>
      <c r="BT59" s="867"/>
      <c r="BU59" s="867"/>
      <c r="BV59" s="867"/>
      <c r="BW59" s="867"/>
      <c r="BX59" s="867"/>
      <c r="BY59" s="867"/>
      <c r="BZ59" s="868"/>
      <c r="CA59" s="869"/>
      <c r="CB59" s="843"/>
      <c r="CC59" s="844"/>
      <c r="CD59" s="844"/>
      <c r="CE59" s="845"/>
      <c r="CF59" s="866"/>
      <c r="CG59" s="867"/>
      <c r="CH59" s="867"/>
      <c r="CI59" s="867"/>
      <c r="CJ59" s="867"/>
      <c r="CK59" s="867"/>
      <c r="CL59" s="867"/>
      <c r="CM59" s="868"/>
      <c r="CN59" s="869"/>
      <c r="CO59" s="843"/>
      <c r="CP59" s="844"/>
      <c r="CQ59" s="844"/>
      <c r="CR59" s="845"/>
      <c r="CS59" s="866"/>
      <c r="CT59" s="867"/>
      <c r="CU59" s="867"/>
      <c r="CV59" s="867"/>
      <c r="CW59" s="867"/>
      <c r="CX59" s="867"/>
      <c r="CY59" s="867"/>
      <c r="CZ59" s="868"/>
      <c r="DA59" s="1117"/>
      <c r="DB59" s="770"/>
      <c r="DC59" s="330"/>
      <c r="DD59" s="330"/>
      <c r="DE59" s="330"/>
      <c r="DF59" s="330"/>
      <c r="DG59" s="330"/>
      <c r="DH59" s="330"/>
      <c r="DI59" s="330"/>
      <c r="DJ59" s="330"/>
      <c r="DK59" s="330"/>
      <c r="DL59" s="330"/>
      <c r="DM59" s="330"/>
      <c r="DN59" s="330"/>
      <c r="DO59" s="330"/>
      <c r="DP59" s="330"/>
      <c r="DQ59" s="330"/>
      <c r="DR59" s="330"/>
      <c r="DS59" s="330"/>
      <c r="DT59" s="330"/>
      <c r="DU59" s="330"/>
      <c r="DV59" s="330"/>
      <c r="DW59" s="330"/>
      <c r="DX59" s="330"/>
      <c r="DY59" s="330"/>
      <c r="DZ59" s="330"/>
      <c r="EA59" s="330"/>
      <c r="EB59" s="330"/>
    </row>
    <row r="60" spans="1:132" ht="14" customHeight="1">
      <c r="A60" s="330"/>
      <c r="B60" s="330"/>
      <c r="C60" s="330"/>
      <c r="D60" s="330"/>
      <c r="E60" s="330"/>
      <c r="F60" s="330"/>
      <c r="G60" s="330"/>
      <c r="H60" s="330"/>
      <c r="I60" s="330"/>
      <c r="J60" s="330"/>
      <c r="K60" s="330"/>
      <c r="L60" s="330"/>
      <c r="M60" s="330"/>
      <c r="N60" s="330"/>
      <c r="O60" s="330"/>
      <c r="P60" s="330"/>
      <c r="Q60" s="330"/>
      <c r="R60" s="330"/>
      <c r="S60" s="330"/>
      <c r="T60" s="330"/>
      <c r="U60" s="330"/>
      <c r="V60" s="330"/>
      <c r="W60" s="330"/>
      <c r="X60" s="330"/>
      <c r="Y60" s="330"/>
      <c r="Z60" s="330"/>
      <c r="AA60" s="330"/>
      <c r="AB60" s="330"/>
      <c r="AC60" s="330"/>
      <c r="AD60" s="330"/>
      <c r="AE60" s="330"/>
      <c r="AF60" s="330"/>
      <c r="AG60" s="330"/>
      <c r="AH60" s="330"/>
      <c r="AI60" s="330"/>
      <c r="AJ60" s="330"/>
      <c r="AK60" s="330"/>
      <c r="AL60" s="330"/>
      <c r="AM60" s="330"/>
      <c r="AN60" s="330"/>
      <c r="AO60" s="330"/>
      <c r="AP60" s="330"/>
      <c r="AQ60" s="330"/>
      <c r="AR60" s="330"/>
      <c r="AS60" s="330"/>
      <c r="AT60" s="330"/>
      <c r="AU60" s="330"/>
      <c r="AV60" s="330"/>
      <c r="AW60" s="330"/>
      <c r="AX60" s="330"/>
      <c r="AY60" s="330"/>
      <c r="AZ60" s="330"/>
      <c r="BA60" s="330"/>
      <c r="BB60" s="330"/>
      <c r="BC60" s="330"/>
      <c r="BD60" s="330"/>
      <c r="BE60" s="330"/>
      <c r="BF60" s="330"/>
      <c r="BG60" s="330"/>
      <c r="BH60" s="330"/>
      <c r="BI60" s="330"/>
      <c r="BJ60" s="330"/>
      <c r="BK60" s="330"/>
      <c r="BL60" s="330"/>
      <c r="BM60" s="330"/>
      <c r="BN60" s="330"/>
      <c r="BO60" s="330"/>
      <c r="BP60" s="330"/>
      <c r="BQ60" s="330"/>
      <c r="BR60" s="330"/>
      <c r="BS60" s="821" t="s">
        <v>272</v>
      </c>
      <c r="BT60" s="821"/>
      <c r="BU60" s="821"/>
      <c r="BV60" s="821"/>
      <c r="BW60" s="821"/>
      <c r="BX60" s="821"/>
      <c r="BY60" s="821"/>
      <c r="BZ60" s="821"/>
      <c r="CA60" s="821"/>
      <c r="CB60" s="821"/>
      <c r="CC60" s="338"/>
      <c r="CD60" s="338"/>
      <c r="CE60" s="331"/>
      <c r="CF60" s="331"/>
      <c r="CG60" s="331"/>
      <c r="CH60" s="331"/>
      <c r="CI60" s="331"/>
      <c r="CJ60" s="339"/>
      <c r="CK60" s="338"/>
      <c r="CL60" s="338"/>
      <c r="CM60" s="338"/>
      <c r="CN60" s="338"/>
      <c r="CO60" s="338"/>
      <c r="CP60" s="338"/>
      <c r="CQ60" s="338"/>
      <c r="CR60" s="338"/>
      <c r="CS60" s="338"/>
      <c r="CT60" s="338"/>
      <c r="CU60" s="338"/>
      <c r="CV60" s="338"/>
      <c r="CW60" s="338"/>
      <c r="CX60" s="338"/>
      <c r="CY60" s="338"/>
      <c r="CZ60" s="338"/>
      <c r="DA60" s="338"/>
      <c r="DB60" s="330"/>
      <c r="DC60" s="330"/>
      <c r="DD60" s="330"/>
      <c r="DE60" s="330"/>
      <c r="DF60" s="330"/>
      <c r="DG60" s="330"/>
      <c r="DH60" s="330"/>
      <c r="DI60" s="330"/>
      <c r="DJ60" s="330"/>
      <c r="DK60" s="330"/>
      <c r="DL60" s="330"/>
      <c r="DM60" s="330"/>
      <c r="DN60" s="330"/>
      <c r="DO60" s="330"/>
      <c r="DP60" s="330"/>
      <c r="DQ60" s="330"/>
      <c r="DR60" s="330"/>
      <c r="DS60" s="330"/>
      <c r="DT60" s="330"/>
      <c r="DU60" s="330"/>
      <c r="DV60" s="330"/>
      <c r="DW60" s="330"/>
      <c r="DX60" s="330"/>
      <c r="DY60" s="330"/>
      <c r="DZ60" s="330"/>
      <c r="EA60" s="330"/>
      <c r="EB60" s="330"/>
    </row>
    <row r="61" spans="1:132" ht="14" customHeight="1">
      <c r="A61" s="332"/>
      <c r="B61" s="332"/>
      <c r="C61" s="332"/>
      <c r="D61" s="332"/>
      <c r="E61" s="332"/>
      <c r="F61" s="332"/>
      <c r="G61" s="332"/>
      <c r="H61" s="332"/>
      <c r="I61" s="332"/>
      <c r="J61" s="332"/>
      <c r="K61" s="332"/>
      <c r="L61" s="332"/>
      <c r="M61" s="332"/>
      <c r="N61" s="332"/>
      <c r="O61" s="332"/>
      <c r="P61" s="332"/>
      <c r="Q61" s="332"/>
      <c r="R61" s="332"/>
      <c r="S61" s="332"/>
      <c r="T61" s="332"/>
      <c r="U61" s="332"/>
      <c r="V61" s="332"/>
      <c r="W61" s="332"/>
      <c r="X61" s="332"/>
      <c r="Y61" s="332"/>
      <c r="Z61" s="332"/>
      <c r="AA61" s="332"/>
      <c r="AB61" s="332"/>
      <c r="AC61" s="332"/>
      <c r="AD61" s="332"/>
      <c r="AE61" s="332"/>
      <c r="AF61" s="332"/>
      <c r="AG61" s="332"/>
      <c r="AH61" s="332"/>
      <c r="AI61" s="332"/>
      <c r="AJ61" s="332"/>
      <c r="AK61" s="332"/>
      <c r="AL61" s="332"/>
      <c r="AM61" s="332"/>
      <c r="AN61" s="332"/>
      <c r="AO61" s="332"/>
      <c r="AP61" s="332"/>
      <c r="AQ61" s="332"/>
      <c r="AR61" s="332"/>
      <c r="AS61" s="332"/>
      <c r="AT61" s="332"/>
      <c r="AU61" s="334"/>
      <c r="AV61" s="334"/>
      <c r="AW61" s="334"/>
      <c r="AX61" s="334"/>
      <c r="AY61" s="334"/>
      <c r="AZ61" s="334"/>
      <c r="BA61" s="334"/>
      <c r="BB61" s="334"/>
      <c r="BC61" s="334"/>
      <c r="BD61" s="334"/>
      <c r="BE61" s="334"/>
      <c r="BF61" s="334"/>
      <c r="BG61" s="334"/>
      <c r="BH61" s="334"/>
      <c r="BI61" s="334"/>
      <c r="BJ61" s="334"/>
      <c r="BK61" s="334"/>
      <c r="BL61" s="334"/>
      <c r="BM61" s="334"/>
      <c r="BN61" s="334"/>
      <c r="BO61" s="334"/>
      <c r="BP61" s="334"/>
      <c r="BQ61" s="332"/>
      <c r="BR61" s="330"/>
      <c r="BS61" s="1077"/>
      <c r="BT61" s="1077"/>
      <c r="BU61" s="1077"/>
      <c r="BV61" s="1077"/>
      <c r="BW61" s="1077"/>
      <c r="BX61" s="1077"/>
      <c r="BY61" s="1077"/>
      <c r="BZ61" s="1077"/>
      <c r="CA61" s="1077"/>
      <c r="CB61" s="1077"/>
      <c r="CC61" s="337"/>
      <c r="CD61" s="337"/>
      <c r="CE61" s="331"/>
      <c r="CF61" s="331"/>
      <c r="CG61" s="331"/>
      <c r="CH61" s="331"/>
      <c r="CI61" s="331"/>
      <c r="CJ61" s="337"/>
      <c r="CK61" s="337"/>
      <c r="CL61" s="337"/>
      <c r="CM61" s="337"/>
      <c r="CN61" s="337"/>
      <c r="CO61" s="481"/>
      <c r="CP61" s="481"/>
      <c r="CQ61" s="481"/>
      <c r="CR61" s="481"/>
      <c r="CS61" s="481"/>
      <c r="CT61" s="481"/>
      <c r="CU61" s="481"/>
      <c r="CV61" s="481"/>
      <c r="CW61" s="481"/>
      <c r="CX61" s="481"/>
      <c r="CY61" s="481"/>
      <c r="CZ61" s="481"/>
      <c r="DA61" s="481"/>
      <c r="DB61" s="330"/>
      <c r="DC61" s="330"/>
      <c r="DD61" s="330"/>
      <c r="DE61" s="330"/>
      <c r="DF61" s="330"/>
      <c r="DG61" s="330"/>
      <c r="DH61" s="330"/>
      <c r="DI61" s="330"/>
      <c r="DJ61" s="330"/>
      <c r="DK61" s="330"/>
      <c r="DL61" s="330"/>
      <c r="DM61" s="330"/>
      <c r="DN61" s="330"/>
      <c r="DO61" s="330"/>
      <c r="DP61" s="330"/>
      <c r="DQ61" s="330"/>
      <c r="DR61" s="330"/>
      <c r="DS61" s="330"/>
      <c r="DT61" s="330"/>
      <c r="DU61" s="330"/>
      <c r="DV61" s="330"/>
      <c r="DW61" s="330"/>
      <c r="DX61" s="330"/>
      <c r="DY61" s="330"/>
      <c r="DZ61" s="330"/>
      <c r="EA61" s="330"/>
      <c r="EB61" s="330"/>
    </row>
    <row r="62" spans="1:132" ht="14" customHeight="1">
      <c r="A62" s="834" t="s">
        <v>490</v>
      </c>
      <c r="B62" s="835"/>
      <c r="C62" s="835"/>
      <c r="D62" s="835"/>
      <c r="E62" s="482"/>
      <c r="F62" s="836" t="s">
        <v>491</v>
      </c>
      <c r="G62" s="836"/>
      <c r="H62" s="836"/>
      <c r="I62" s="836"/>
      <c r="J62" s="836"/>
      <c r="K62" s="836"/>
      <c r="L62" s="836"/>
      <c r="M62" s="836"/>
      <c r="N62" s="836"/>
      <c r="O62" s="836"/>
      <c r="P62" s="836"/>
      <c r="Q62" s="836"/>
      <c r="R62" s="836"/>
      <c r="S62" s="836"/>
      <c r="T62" s="836"/>
      <c r="U62" s="836"/>
      <c r="V62" s="836"/>
      <c r="W62" s="836"/>
      <c r="X62" s="836"/>
      <c r="Y62" s="836"/>
      <c r="Z62" s="836"/>
      <c r="AA62" s="836"/>
      <c r="AB62" s="836"/>
      <c r="AC62" s="836"/>
      <c r="AD62" s="836"/>
      <c r="AE62" s="836"/>
      <c r="AF62" s="836"/>
      <c r="AG62" s="836"/>
      <c r="AH62" s="836"/>
      <c r="AI62" s="836"/>
      <c r="AJ62" s="836"/>
      <c r="AK62" s="836"/>
      <c r="AL62" s="836"/>
      <c r="AM62" s="836"/>
      <c r="AN62" s="836"/>
      <c r="AO62" s="836"/>
      <c r="AP62" s="836"/>
      <c r="AQ62" s="836"/>
      <c r="AR62" s="836"/>
      <c r="AS62" s="836"/>
      <c r="AT62" s="332"/>
      <c r="AU62" s="976" t="s">
        <v>485</v>
      </c>
      <c r="AV62" s="977"/>
      <c r="AW62" s="977"/>
      <c r="AX62" s="977"/>
      <c r="AY62" s="977"/>
      <c r="AZ62" s="977"/>
      <c r="BA62" s="977"/>
      <c r="BB62" s="977"/>
      <c r="BC62" s="977"/>
      <c r="BD62" s="977"/>
      <c r="BE62" s="977"/>
      <c r="BF62" s="977"/>
      <c r="BG62" s="977"/>
      <c r="BH62" s="977"/>
      <c r="BI62" s="977"/>
      <c r="BJ62" s="977"/>
      <c r="BK62" s="977"/>
      <c r="BL62" s="977"/>
      <c r="BM62" s="977"/>
      <c r="BN62" s="977"/>
      <c r="BO62" s="977"/>
      <c r="BP62" s="977"/>
      <c r="BQ62" s="332"/>
      <c r="BR62" s="330"/>
      <c r="BS62" s="1114" t="s">
        <v>349</v>
      </c>
      <c r="BT62" s="821"/>
      <c r="BU62" s="821"/>
      <c r="BV62" s="821"/>
      <c r="BW62" s="821"/>
      <c r="BX62" s="821"/>
      <c r="BY62" s="821"/>
      <c r="BZ62" s="821"/>
      <c r="CA62" s="1115"/>
      <c r="CB62" s="821"/>
      <c r="CC62" s="821"/>
      <c r="CD62" s="821"/>
      <c r="CE62" s="821"/>
      <c r="CF62" s="820" t="s">
        <v>350</v>
      </c>
      <c r="CG62" s="821"/>
      <c r="CH62" s="821"/>
      <c r="CI62" s="821"/>
      <c r="CJ62" s="821"/>
      <c r="CK62" s="821"/>
      <c r="CL62" s="821"/>
      <c r="CM62" s="821"/>
      <c r="CN62" s="1118"/>
      <c r="CO62" s="768"/>
      <c r="CP62" s="481"/>
      <c r="CQ62" s="481"/>
      <c r="CR62" s="481"/>
      <c r="CS62" s="481"/>
      <c r="CT62" s="481"/>
      <c r="CU62" s="481"/>
      <c r="CV62" s="481"/>
      <c r="CW62" s="481"/>
      <c r="CX62" s="481"/>
      <c r="CY62" s="481"/>
      <c r="CZ62" s="481"/>
      <c r="DA62" s="481"/>
      <c r="DB62" s="330"/>
      <c r="DC62" s="330"/>
      <c r="DD62" s="330"/>
      <c r="DE62" s="330"/>
      <c r="DF62" s="330"/>
      <c r="DG62" s="330"/>
      <c r="DH62" s="330"/>
      <c r="DI62" s="330"/>
      <c r="DJ62" s="330"/>
      <c r="DK62" s="330"/>
      <c r="DL62" s="330"/>
      <c r="DM62" s="330"/>
      <c r="DN62" s="330"/>
      <c r="DO62" s="330"/>
      <c r="DP62" s="330"/>
      <c r="DQ62" s="330"/>
      <c r="DR62" s="330"/>
      <c r="DS62" s="330"/>
      <c r="DT62" s="330"/>
      <c r="DU62" s="330"/>
      <c r="DV62" s="330"/>
      <c r="DW62" s="330"/>
      <c r="DX62" s="330"/>
      <c r="DY62" s="330"/>
      <c r="DZ62" s="330"/>
      <c r="EA62" s="330"/>
      <c r="EB62" s="330"/>
    </row>
    <row r="63" spans="1:132" ht="14" customHeight="1">
      <c r="A63" s="332"/>
      <c r="B63" s="480"/>
      <c r="C63" s="480"/>
      <c r="D63" s="480"/>
      <c r="E63" s="483"/>
      <c r="F63" s="836" t="s">
        <v>754</v>
      </c>
      <c r="G63" s="836"/>
      <c r="H63" s="836"/>
      <c r="I63" s="836"/>
      <c r="J63" s="836"/>
      <c r="K63" s="836"/>
      <c r="L63" s="836"/>
      <c r="M63" s="836"/>
      <c r="N63" s="836"/>
      <c r="O63" s="836"/>
      <c r="P63" s="836"/>
      <c r="Q63" s="836"/>
      <c r="R63" s="836"/>
      <c r="S63" s="836"/>
      <c r="T63" s="836"/>
      <c r="U63" s="836"/>
      <c r="V63" s="836"/>
      <c r="W63" s="836"/>
      <c r="X63" s="836"/>
      <c r="Y63" s="836"/>
      <c r="Z63" s="836"/>
      <c r="AA63" s="836"/>
      <c r="AB63" s="836"/>
      <c r="AC63" s="836"/>
      <c r="AD63" s="836"/>
      <c r="AE63" s="836"/>
      <c r="AF63" s="836"/>
      <c r="AG63" s="836"/>
      <c r="AH63" s="836"/>
      <c r="AI63" s="836"/>
      <c r="AJ63" s="836"/>
      <c r="AK63" s="836"/>
      <c r="AL63" s="836"/>
      <c r="AM63" s="836"/>
      <c r="AN63" s="836"/>
      <c r="AO63" s="836"/>
      <c r="AP63" s="836"/>
      <c r="AQ63" s="836"/>
      <c r="AR63" s="836"/>
      <c r="AS63" s="836"/>
      <c r="AT63" s="332"/>
      <c r="AU63" s="976" t="s">
        <v>757</v>
      </c>
      <c r="AV63" s="977"/>
      <c r="AW63" s="977"/>
      <c r="AX63" s="977"/>
      <c r="AY63" s="977"/>
      <c r="AZ63" s="977"/>
      <c r="BA63" s="977"/>
      <c r="BB63" s="977"/>
      <c r="BC63" s="977"/>
      <c r="BD63" s="977"/>
      <c r="BE63" s="977"/>
      <c r="BF63" s="977"/>
      <c r="BG63" s="977"/>
      <c r="BH63" s="977"/>
      <c r="BI63" s="977"/>
      <c r="BJ63" s="977"/>
      <c r="BK63" s="977"/>
      <c r="BL63" s="977"/>
      <c r="BM63" s="977"/>
      <c r="BN63" s="977"/>
      <c r="BO63" s="977"/>
      <c r="BP63" s="977"/>
      <c r="BQ63" s="332"/>
      <c r="BR63" s="330"/>
      <c r="BS63" s="894"/>
      <c r="BT63" s="815"/>
      <c r="BU63" s="815"/>
      <c r="BV63" s="815"/>
      <c r="BW63" s="815"/>
      <c r="BX63" s="815"/>
      <c r="BY63" s="815"/>
      <c r="BZ63" s="815"/>
      <c r="CA63" s="895"/>
      <c r="CB63" s="815"/>
      <c r="CC63" s="815"/>
      <c r="CD63" s="815"/>
      <c r="CE63" s="815"/>
      <c r="CF63" s="823"/>
      <c r="CG63" s="815"/>
      <c r="CH63" s="815"/>
      <c r="CI63" s="815"/>
      <c r="CJ63" s="815"/>
      <c r="CK63" s="815"/>
      <c r="CL63" s="815"/>
      <c r="CM63" s="815"/>
      <c r="CN63" s="815"/>
      <c r="CO63" s="768"/>
      <c r="CP63" s="481"/>
      <c r="CQ63" s="481"/>
      <c r="CR63" s="481"/>
      <c r="CS63" s="481"/>
      <c r="CT63" s="481"/>
      <c r="CU63" s="481"/>
      <c r="CV63" s="481"/>
      <c r="CW63" s="481"/>
      <c r="CX63" s="481"/>
      <c r="CY63" s="481"/>
      <c r="CZ63" s="481"/>
      <c r="DA63" s="481"/>
      <c r="DB63" s="330"/>
      <c r="DC63" s="330"/>
      <c r="DD63" s="330"/>
      <c r="DE63" s="330"/>
      <c r="DF63" s="330"/>
      <c r="DG63" s="330"/>
      <c r="DH63" s="330"/>
      <c r="DI63" s="330"/>
      <c r="DJ63" s="330"/>
      <c r="DK63" s="330"/>
      <c r="DL63" s="330"/>
      <c r="DM63" s="330"/>
      <c r="DN63" s="330"/>
      <c r="DO63" s="330"/>
      <c r="DP63" s="330"/>
      <c r="DQ63" s="330"/>
      <c r="DR63" s="330"/>
      <c r="DS63" s="330"/>
      <c r="DT63" s="330"/>
      <c r="DU63" s="330"/>
      <c r="DV63" s="330"/>
      <c r="DW63" s="330"/>
      <c r="DX63" s="330"/>
      <c r="DY63" s="330"/>
      <c r="DZ63" s="330"/>
      <c r="EA63" s="330"/>
      <c r="EB63" s="330"/>
    </row>
    <row r="64" spans="1:132" ht="14" customHeight="1">
      <c r="A64" s="332"/>
      <c r="B64" s="332"/>
      <c r="C64" s="332"/>
      <c r="D64" s="332"/>
      <c r="E64" s="332"/>
      <c r="F64" s="332"/>
      <c r="G64" s="332"/>
      <c r="H64" s="332"/>
      <c r="I64" s="332"/>
      <c r="J64" s="332"/>
      <c r="K64" s="332"/>
      <c r="L64" s="332"/>
      <c r="M64" s="332"/>
      <c r="N64" s="332"/>
      <c r="O64" s="332"/>
      <c r="P64" s="332"/>
      <c r="Q64" s="332"/>
      <c r="R64" s="332"/>
      <c r="S64" s="332"/>
      <c r="T64" s="332"/>
      <c r="U64" s="332"/>
      <c r="V64" s="332"/>
      <c r="W64" s="332"/>
      <c r="X64" s="332"/>
      <c r="Y64" s="332"/>
      <c r="Z64" s="332"/>
      <c r="AA64" s="332"/>
      <c r="AB64" s="332"/>
      <c r="AC64" s="332"/>
      <c r="AD64" s="332"/>
      <c r="AE64" s="332"/>
      <c r="AF64" s="905" t="s">
        <v>492</v>
      </c>
      <c r="AG64" s="906"/>
      <c r="AH64" s="475"/>
      <c r="AI64" s="475"/>
      <c r="AJ64" s="332"/>
      <c r="AK64" s="332"/>
      <c r="AL64" s="332"/>
      <c r="AM64" s="332"/>
      <c r="AN64" s="332"/>
      <c r="AO64" s="332"/>
      <c r="AP64" s="332"/>
      <c r="AQ64" s="332"/>
      <c r="AR64" s="332"/>
      <c r="AS64" s="332"/>
      <c r="AT64" s="332"/>
      <c r="AU64" s="976" t="s">
        <v>756</v>
      </c>
      <c r="AV64" s="977"/>
      <c r="AW64" s="977"/>
      <c r="AX64" s="977"/>
      <c r="AY64" s="977"/>
      <c r="AZ64" s="977"/>
      <c r="BA64" s="977"/>
      <c r="BB64" s="977"/>
      <c r="BC64" s="977"/>
      <c r="BD64" s="977"/>
      <c r="BE64" s="977"/>
      <c r="BF64" s="977"/>
      <c r="BG64" s="977"/>
      <c r="BH64" s="977"/>
      <c r="BI64" s="977"/>
      <c r="BJ64" s="977"/>
      <c r="BK64" s="977"/>
      <c r="BL64" s="977"/>
      <c r="BM64" s="977"/>
      <c r="BN64" s="977"/>
      <c r="BO64" s="977"/>
      <c r="BP64" s="977"/>
      <c r="BQ64" s="332"/>
      <c r="BR64" s="330"/>
      <c r="BS64" s="1103">
        <f>CO56</f>
        <v>0</v>
      </c>
      <c r="BT64" s="1080"/>
      <c r="BU64" s="1080"/>
      <c r="BV64" s="1080"/>
      <c r="BW64" s="1080"/>
      <c r="BX64" s="1080"/>
      <c r="BY64" s="1080"/>
      <c r="BZ64" s="1080"/>
      <c r="CA64" s="1104"/>
      <c r="CB64" s="892" t="s">
        <v>269</v>
      </c>
      <c r="CC64" s="892"/>
      <c r="CD64" s="892"/>
      <c r="CE64" s="892"/>
      <c r="CF64" s="1079">
        <f>IF(AND(BS64/12&lt;1,BS64/12&gt;0),1,ROUNDDOWN(BS64/12,0))</f>
        <v>0</v>
      </c>
      <c r="CG64" s="1080"/>
      <c r="CH64" s="1080"/>
      <c r="CI64" s="1080"/>
      <c r="CJ64" s="1080"/>
      <c r="CK64" s="1080"/>
      <c r="CL64" s="1080"/>
      <c r="CM64" s="892" t="s">
        <v>268</v>
      </c>
      <c r="CN64" s="892"/>
      <c r="CO64" s="769"/>
      <c r="CP64" s="767"/>
      <c r="CQ64" s="767"/>
      <c r="CR64" s="767"/>
      <c r="CS64" s="767"/>
      <c r="CT64" s="767"/>
      <c r="CU64" s="767"/>
      <c r="CV64" s="767"/>
      <c r="CW64" s="767"/>
      <c r="CX64" s="767"/>
      <c r="CY64" s="767"/>
      <c r="CZ64" s="767"/>
      <c r="DA64" s="767"/>
      <c r="DB64" s="330"/>
      <c r="DC64" s="330"/>
      <c r="DD64" s="330"/>
      <c r="DE64" s="330"/>
      <c r="DF64" s="330"/>
      <c r="DG64" s="330"/>
      <c r="DH64" s="330"/>
      <c r="DI64" s="330"/>
      <c r="DJ64" s="330"/>
      <c r="DK64" s="330"/>
      <c r="DL64" s="330"/>
      <c r="DM64" s="330"/>
      <c r="DN64" s="330"/>
      <c r="DO64" s="330"/>
      <c r="DP64" s="330"/>
      <c r="DQ64" s="330"/>
      <c r="DR64" s="330"/>
      <c r="DS64" s="330"/>
      <c r="DT64" s="330"/>
      <c r="DU64" s="330"/>
      <c r="DV64" s="330"/>
      <c r="DW64" s="330"/>
      <c r="DX64" s="330"/>
      <c r="DY64" s="330"/>
      <c r="DZ64" s="330"/>
      <c r="EA64" s="330"/>
      <c r="EB64" s="330"/>
    </row>
    <row r="65" spans="1:132" ht="14" customHeight="1">
      <c r="A65" s="331"/>
      <c r="B65" s="331"/>
      <c r="C65" s="331"/>
      <c r="D65" s="331"/>
      <c r="E65" s="331"/>
      <c r="F65" s="331"/>
      <c r="G65" s="331"/>
      <c r="H65" s="331"/>
      <c r="I65" s="331"/>
      <c r="J65" s="331"/>
      <c r="K65" s="331"/>
      <c r="L65" s="331"/>
      <c r="M65" s="331"/>
      <c r="N65" s="331"/>
      <c r="O65" s="331"/>
      <c r="P65" s="331"/>
      <c r="Q65" s="331"/>
      <c r="R65" s="331"/>
      <c r="S65" s="331"/>
      <c r="T65" s="331"/>
      <c r="U65" s="331"/>
      <c r="V65" s="331"/>
      <c r="W65" s="331"/>
      <c r="X65" s="331"/>
      <c r="Y65" s="331"/>
      <c r="Z65" s="331"/>
      <c r="AA65" s="331"/>
      <c r="AB65" s="331"/>
      <c r="AC65" s="331"/>
      <c r="AD65" s="331"/>
      <c r="AE65" s="331"/>
      <c r="AF65" s="906"/>
      <c r="AG65" s="906"/>
      <c r="AH65" s="475"/>
      <c r="AI65" s="475"/>
      <c r="AJ65" s="331"/>
      <c r="AK65" s="331"/>
      <c r="AL65" s="331"/>
      <c r="AM65" s="331"/>
      <c r="AN65" s="331"/>
      <c r="AO65" s="331"/>
      <c r="AP65" s="331"/>
      <c r="AQ65" s="331"/>
      <c r="AR65" s="331"/>
      <c r="AS65" s="331"/>
      <c r="AT65" s="331"/>
      <c r="AU65" s="976" t="s">
        <v>755</v>
      </c>
      <c r="AV65" s="977"/>
      <c r="AW65" s="775"/>
      <c r="AX65" s="775"/>
      <c r="AY65" s="775"/>
      <c r="AZ65" s="775"/>
      <c r="BA65" s="477"/>
      <c r="BB65" s="477"/>
      <c r="BC65" s="477"/>
      <c r="BD65" s="477"/>
      <c r="BE65" s="477"/>
      <c r="BF65" s="477"/>
      <c r="BG65" s="477"/>
      <c r="BH65" s="477"/>
      <c r="BI65" s="477"/>
      <c r="BJ65" s="477"/>
      <c r="BK65" s="477"/>
      <c r="BL65" s="477"/>
      <c r="BM65" s="477"/>
      <c r="BN65" s="477"/>
      <c r="BO65" s="477"/>
      <c r="BP65" s="477"/>
      <c r="BQ65" s="905" t="s">
        <v>802</v>
      </c>
      <c r="BR65" s="1119"/>
      <c r="BS65" s="1105"/>
      <c r="BT65" s="1082"/>
      <c r="BU65" s="1082"/>
      <c r="BV65" s="1082"/>
      <c r="BW65" s="1082"/>
      <c r="BX65" s="1082"/>
      <c r="BY65" s="1082"/>
      <c r="BZ65" s="1082"/>
      <c r="CA65" s="1106"/>
      <c r="CB65" s="1012"/>
      <c r="CC65" s="1012"/>
      <c r="CD65" s="1012"/>
      <c r="CE65" s="1012"/>
      <c r="CF65" s="1081"/>
      <c r="CG65" s="1082"/>
      <c r="CH65" s="1082"/>
      <c r="CI65" s="1082"/>
      <c r="CJ65" s="1082"/>
      <c r="CK65" s="1082"/>
      <c r="CL65" s="1082"/>
      <c r="CM65" s="1012"/>
      <c r="CN65" s="1012"/>
      <c r="CO65" s="769"/>
      <c r="CP65" s="767"/>
      <c r="CQ65" s="767"/>
      <c r="CR65" s="767"/>
      <c r="CS65" s="767"/>
      <c r="CT65" s="767"/>
      <c r="CU65" s="767"/>
      <c r="CV65" s="767"/>
      <c r="CW65" s="767"/>
      <c r="CX65" s="767"/>
      <c r="CY65" s="767"/>
      <c r="CZ65" s="767"/>
      <c r="DA65" s="767"/>
      <c r="DB65" s="330"/>
      <c r="DC65" s="330"/>
      <c r="DD65" s="330"/>
      <c r="DE65" s="330"/>
      <c r="DF65" s="330"/>
      <c r="DG65" s="330"/>
      <c r="DH65" s="330"/>
      <c r="DI65" s="330"/>
      <c r="DJ65" s="330"/>
      <c r="DK65" s="330"/>
      <c r="DL65" s="330"/>
      <c r="DM65" s="330"/>
      <c r="DN65" s="330"/>
      <c r="DO65" s="330"/>
      <c r="DP65" s="330"/>
      <c r="DQ65" s="330"/>
      <c r="DR65" s="330"/>
      <c r="DS65" s="330"/>
      <c r="DT65" s="330"/>
      <c r="DU65" s="330"/>
      <c r="DV65" s="330"/>
      <c r="DW65" s="330"/>
      <c r="DX65" s="330"/>
      <c r="DY65" s="330"/>
      <c r="DZ65" s="330"/>
      <c r="EA65" s="330"/>
      <c r="EB65" s="330"/>
    </row>
    <row r="66" spans="1:132" ht="14" customHeight="1">
      <c r="A66" s="834" t="s">
        <v>493</v>
      </c>
      <c r="B66" s="835"/>
      <c r="C66" s="835"/>
      <c r="D66" s="835"/>
      <c r="E66" s="331"/>
      <c r="F66" s="889" t="s">
        <v>494</v>
      </c>
      <c r="G66" s="890"/>
      <c r="H66" s="890"/>
      <c r="I66" s="890"/>
      <c r="J66" s="890"/>
      <c r="K66" s="890"/>
      <c r="L66" s="890"/>
      <c r="M66" s="890"/>
      <c r="N66" s="890"/>
      <c r="O66" s="890"/>
      <c r="P66" s="890"/>
      <c r="Q66" s="890"/>
      <c r="R66" s="890"/>
      <c r="S66" s="890"/>
      <c r="T66" s="890"/>
      <c r="U66" s="331"/>
      <c r="V66" s="331"/>
      <c r="W66" s="962" t="s">
        <v>271</v>
      </c>
      <c r="X66" s="962"/>
      <c r="Y66" s="962"/>
      <c r="Z66" s="962"/>
      <c r="AA66" s="962"/>
      <c r="AB66" s="962"/>
      <c r="AC66" s="962"/>
      <c r="AD66" s="962"/>
      <c r="AE66" s="962"/>
      <c r="AF66" s="962"/>
      <c r="AG66" s="962"/>
      <c r="AH66" s="962"/>
      <c r="AI66" s="962"/>
      <c r="AJ66" s="962"/>
      <c r="AK66" s="962"/>
      <c r="AL66" s="962"/>
      <c r="AM66" s="962"/>
      <c r="AN66" s="962"/>
      <c r="AO66" s="962"/>
      <c r="AP66" s="962"/>
      <c r="AQ66" s="962"/>
      <c r="AR66" s="962"/>
      <c r="AS66" s="962"/>
      <c r="AT66" s="331"/>
      <c r="AU66" s="976" t="s">
        <v>486</v>
      </c>
      <c r="AV66" s="977"/>
      <c r="AW66" s="977"/>
      <c r="AX66" s="977"/>
      <c r="AY66" s="977"/>
      <c r="AZ66" s="977"/>
      <c r="BA66" s="977"/>
      <c r="BB66" s="977"/>
      <c r="BC66" s="977"/>
      <c r="BD66" s="977"/>
      <c r="BE66" s="977"/>
      <c r="BF66" s="977"/>
      <c r="BG66" s="977"/>
      <c r="BH66" s="977"/>
      <c r="BI66" s="977"/>
      <c r="BJ66" s="977"/>
      <c r="BK66" s="977"/>
      <c r="BL66" s="977"/>
      <c r="BM66" s="977"/>
      <c r="BN66" s="977"/>
      <c r="BO66" s="977"/>
      <c r="BP66" s="977"/>
      <c r="BQ66" s="332"/>
      <c r="BR66" s="330"/>
      <c r="BS66" s="1107"/>
      <c r="BT66" s="1084"/>
      <c r="BU66" s="1084"/>
      <c r="BV66" s="1084"/>
      <c r="BW66" s="1084"/>
      <c r="BX66" s="1084"/>
      <c r="BY66" s="1084"/>
      <c r="BZ66" s="1084"/>
      <c r="CA66" s="1108"/>
      <c r="CB66" s="1077"/>
      <c r="CC66" s="1077"/>
      <c r="CD66" s="1077"/>
      <c r="CE66" s="1077"/>
      <c r="CF66" s="1083"/>
      <c r="CG66" s="1084"/>
      <c r="CH66" s="1084"/>
      <c r="CI66" s="1084"/>
      <c r="CJ66" s="1084"/>
      <c r="CK66" s="1084"/>
      <c r="CL66" s="1084"/>
      <c r="CM66" s="1077"/>
      <c r="CN66" s="1078"/>
      <c r="CO66" s="769"/>
      <c r="CP66" s="767"/>
      <c r="CQ66" s="767"/>
      <c r="CR66" s="767"/>
      <c r="CS66" s="767"/>
      <c r="CT66" s="767"/>
      <c r="CU66" s="767"/>
      <c r="CV66" s="767"/>
      <c r="CW66" s="767"/>
      <c r="CX66" s="767"/>
      <c r="CY66" s="767"/>
      <c r="CZ66" s="767"/>
      <c r="DA66" s="767"/>
      <c r="DB66" s="330"/>
      <c r="DC66" s="330"/>
      <c r="DD66" s="330"/>
      <c r="DE66" s="330"/>
      <c r="DF66" s="330"/>
      <c r="DG66" s="330"/>
      <c r="DH66" s="330"/>
      <c r="DI66" s="330"/>
      <c r="DJ66" s="330"/>
      <c r="DK66" s="330"/>
      <c r="DL66" s="330"/>
      <c r="DM66" s="330"/>
      <c r="DN66" s="330"/>
      <c r="DO66" s="330"/>
      <c r="DP66" s="330"/>
      <c r="DQ66" s="330"/>
      <c r="DR66" s="330"/>
      <c r="DS66" s="330"/>
      <c r="DT66" s="330"/>
      <c r="DU66" s="330"/>
      <c r="DV66" s="330"/>
      <c r="DW66" s="330"/>
      <c r="DX66" s="330"/>
      <c r="DY66" s="330"/>
      <c r="DZ66" s="330"/>
      <c r="EA66" s="330"/>
      <c r="EB66" s="330"/>
    </row>
    <row r="67" spans="1:132" ht="14" customHeight="1">
      <c r="A67" s="475"/>
      <c r="B67" s="332"/>
      <c r="C67" s="475"/>
      <c r="D67" s="335"/>
      <c r="E67" s="335"/>
      <c r="F67" s="889" t="s">
        <v>495</v>
      </c>
      <c r="G67" s="890"/>
      <c r="H67" s="890"/>
      <c r="I67" s="890"/>
      <c r="J67" s="890"/>
      <c r="K67" s="890"/>
      <c r="L67" s="890"/>
      <c r="M67" s="890"/>
      <c r="N67" s="890"/>
      <c r="O67" s="890"/>
      <c r="P67" s="890"/>
      <c r="Q67" s="890"/>
      <c r="R67" s="890"/>
      <c r="S67" s="890"/>
      <c r="T67" s="890"/>
      <c r="U67" s="890"/>
      <c r="V67" s="331"/>
      <c r="W67" s="816" t="s">
        <v>347</v>
      </c>
      <c r="X67" s="817"/>
      <c r="Y67" s="817"/>
      <c r="Z67" s="817"/>
      <c r="AA67" s="817"/>
      <c r="AB67" s="817"/>
      <c r="AC67" s="817"/>
      <c r="AD67" s="817"/>
      <c r="AE67" s="817"/>
      <c r="AF67" s="820"/>
      <c r="AG67" s="821"/>
      <c r="AH67" s="821"/>
      <c r="AI67" s="821"/>
      <c r="AJ67" s="820" t="s">
        <v>348</v>
      </c>
      <c r="AK67" s="821"/>
      <c r="AL67" s="821"/>
      <c r="AM67" s="821"/>
      <c r="AN67" s="821"/>
      <c r="AO67" s="821"/>
      <c r="AP67" s="821"/>
      <c r="AQ67" s="821"/>
      <c r="AR67" s="821"/>
      <c r="AS67" s="822"/>
      <c r="AT67" s="331"/>
      <c r="AU67" s="889" t="s">
        <v>487</v>
      </c>
      <c r="AV67" s="836"/>
      <c r="AW67" s="836"/>
      <c r="AX67" s="836"/>
      <c r="AY67" s="836"/>
      <c r="AZ67" s="836"/>
      <c r="BA67" s="836"/>
      <c r="BB67" s="836"/>
      <c r="BC67" s="836"/>
      <c r="BD67" s="475"/>
      <c r="BE67" s="475"/>
      <c r="BF67" s="475"/>
      <c r="BG67" s="475"/>
      <c r="BH67" s="475"/>
      <c r="BI67" s="475"/>
      <c r="BJ67" s="475"/>
      <c r="BK67" s="475"/>
      <c r="BL67" s="475"/>
      <c r="BM67" s="475"/>
      <c r="BN67" s="475"/>
      <c r="BO67" s="475"/>
      <c r="BP67" s="475"/>
      <c r="BQ67" s="330"/>
      <c r="BR67" s="330"/>
      <c r="BS67" s="336"/>
      <c r="BT67" s="336"/>
      <c r="BU67" s="336"/>
      <c r="BV67" s="336"/>
      <c r="BW67" s="336"/>
      <c r="BX67" s="336"/>
      <c r="BY67" s="336"/>
      <c r="BZ67" s="336"/>
      <c r="CA67" s="336"/>
      <c r="CB67" s="336"/>
      <c r="CC67" s="336"/>
      <c r="CD67" s="336"/>
      <c r="CE67" s="336"/>
      <c r="CF67" s="336"/>
      <c r="CG67" s="336"/>
      <c r="CH67" s="336"/>
      <c r="CI67" s="336"/>
      <c r="CJ67" s="336"/>
      <c r="CK67" s="336"/>
      <c r="CL67" s="336"/>
      <c r="CM67" s="336"/>
      <c r="CN67" s="336"/>
      <c r="CO67" s="336"/>
      <c r="CP67" s="336"/>
      <c r="CQ67" s="336"/>
      <c r="CR67" s="336"/>
      <c r="CS67" s="336"/>
      <c r="CT67" s="336"/>
      <c r="CU67" s="336"/>
      <c r="CV67" s="336"/>
      <c r="CW67" s="336"/>
      <c r="CX67" s="336"/>
      <c r="CY67" s="336"/>
      <c r="CZ67" s="336"/>
      <c r="DA67" s="336"/>
      <c r="DB67" s="330"/>
      <c r="DC67" s="330"/>
      <c r="DD67" s="330"/>
      <c r="DE67" s="330"/>
      <c r="DF67" s="330"/>
      <c r="DG67" s="330"/>
      <c r="DH67" s="330"/>
      <c r="DI67" s="330"/>
      <c r="DJ67" s="330"/>
      <c r="DK67" s="330"/>
      <c r="DL67" s="330"/>
      <c r="DM67" s="330"/>
      <c r="DN67" s="330"/>
      <c r="DO67" s="330"/>
      <c r="DP67" s="330"/>
      <c r="DQ67" s="330"/>
      <c r="DR67" s="330"/>
      <c r="DS67" s="330"/>
      <c r="DT67" s="330"/>
      <c r="DU67" s="330"/>
      <c r="DV67" s="330"/>
      <c r="DW67" s="330"/>
      <c r="DX67" s="330"/>
      <c r="DY67" s="330"/>
      <c r="DZ67" s="330"/>
      <c r="EA67" s="330"/>
      <c r="EB67" s="330"/>
    </row>
    <row r="68" spans="1:132" ht="14" customHeight="1">
      <c r="A68" s="475"/>
      <c r="B68" s="332"/>
      <c r="C68" s="475"/>
      <c r="D68" s="335"/>
      <c r="E68" s="335"/>
      <c r="F68" s="889" t="s">
        <v>496</v>
      </c>
      <c r="G68" s="890"/>
      <c r="H68" s="890"/>
      <c r="I68" s="890"/>
      <c r="J68" s="890"/>
      <c r="K68" s="890"/>
      <c r="L68" s="890"/>
      <c r="M68" s="890"/>
      <c r="N68" s="890"/>
      <c r="O68" s="890"/>
      <c r="P68" s="890"/>
      <c r="Q68" s="890"/>
      <c r="R68" s="890"/>
      <c r="S68" s="890"/>
      <c r="T68" s="890"/>
      <c r="U68" s="890"/>
      <c r="V68" s="331"/>
      <c r="W68" s="818"/>
      <c r="X68" s="819"/>
      <c r="Y68" s="819"/>
      <c r="Z68" s="819"/>
      <c r="AA68" s="819"/>
      <c r="AB68" s="819"/>
      <c r="AC68" s="819"/>
      <c r="AD68" s="819"/>
      <c r="AE68" s="819"/>
      <c r="AF68" s="823"/>
      <c r="AG68" s="815"/>
      <c r="AH68" s="815"/>
      <c r="AI68" s="815"/>
      <c r="AJ68" s="823"/>
      <c r="AK68" s="815"/>
      <c r="AL68" s="815"/>
      <c r="AM68" s="815"/>
      <c r="AN68" s="815"/>
      <c r="AO68" s="815"/>
      <c r="AP68" s="815"/>
      <c r="AQ68" s="815"/>
      <c r="AR68" s="815"/>
      <c r="AS68" s="824"/>
      <c r="AT68" s="331"/>
      <c r="AU68" s="976" t="s">
        <v>488</v>
      </c>
      <c r="AV68" s="977"/>
      <c r="AW68" s="977"/>
      <c r="AX68" s="977"/>
      <c r="AY68" s="977"/>
      <c r="AZ68" s="977"/>
      <c r="BA68" s="977"/>
      <c r="BB68" s="977"/>
      <c r="BC68" s="977"/>
      <c r="BD68" s="977"/>
      <c r="BE68" s="977"/>
      <c r="BF68" s="977"/>
      <c r="BG68" s="977"/>
      <c r="BH68" s="977"/>
      <c r="BI68" s="977"/>
      <c r="BJ68" s="977"/>
      <c r="BK68" s="977"/>
      <c r="BL68" s="977"/>
      <c r="BM68" s="977"/>
      <c r="BN68" s="977"/>
      <c r="BO68" s="977"/>
      <c r="BP68" s="977"/>
      <c r="BQ68" s="330"/>
      <c r="BR68" s="330"/>
      <c r="BS68" s="1085" t="s">
        <v>270</v>
      </c>
      <c r="BT68" s="1086"/>
      <c r="BU68" s="1086"/>
      <c r="BV68" s="1086"/>
      <c r="BW68" s="1086"/>
      <c r="BX68" s="1086"/>
      <c r="BY68" s="1086"/>
      <c r="BZ68" s="1086"/>
      <c r="CA68" s="1086"/>
      <c r="CB68" s="772"/>
      <c r="CC68" s="1091" t="s">
        <v>351</v>
      </c>
      <c r="CD68" s="1091"/>
      <c r="CE68" s="1091"/>
      <c r="CF68" s="1091"/>
      <c r="CG68" s="1091"/>
      <c r="CH68" s="1091"/>
      <c r="CI68" s="1091"/>
      <c r="CJ68" s="1091"/>
      <c r="CK68" s="1091"/>
      <c r="CL68" s="1091"/>
      <c r="CM68" s="1091"/>
      <c r="CN68" s="1092"/>
      <c r="CO68" s="792"/>
      <c r="CP68" s="793"/>
      <c r="CQ68" s="793"/>
      <c r="CR68" s="793"/>
      <c r="CS68" s="793"/>
      <c r="CT68" s="793"/>
      <c r="CU68" s="793"/>
      <c r="CV68" s="793"/>
      <c r="CW68" s="793"/>
      <c r="CX68" s="793"/>
      <c r="CY68" s="793"/>
      <c r="CZ68" s="793"/>
      <c r="DA68" s="794"/>
      <c r="DB68" s="330"/>
      <c r="DC68" s="330"/>
      <c r="DD68" s="330"/>
      <c r="DE68" s="330"/>
      <c r="DF68" s="330"/>
      <c r="DG68" s="330"/>
      <c r="DH68" s="330"/>
      <c r="DI68" s="330"/>
      <c r="DJ68" s="330"/>
      <c r="DK68" s="330"/>
      <c r="DL68" s="330"/>
      <c r="DM68" s="330"/>
      <c r="DN68" s="330"/>
      <c r="DO68" s="330"/>
      <c r="DP68" s="330"/>
      <c r="DQ68" s="330"/>
      <c r="DR68" s="330"/>
      <c r="DS68" s="330"/>
      <c r="DT68" s="330"/>
      <c r="DU68" s="330"/>
      <c r="DV68" s="330"/>
      <c r="DW68" s="330"/>
      <c r="DX68" s="330"/>
      <c r="DY68" s="330"/>
      <c r="DZ68" s="330"/>
      <c r="EA68" s="330"/>
      <c r="EB68" s="330"/>
    </row>
    <row r="69" spans="1:132" ht="14" customHeight="1">
      <c r="A69" s="475"/>
      <c r="B69" s="332"/>
      <c r="C69" s="475"/>
      <c r="D69" s="335"/>
      <c r="E69" s="335"/>
      <c r="F69" s="889" t="str">
        <f>"おいては、"&amp;TEXT(DATE(LEFT('設定シート（非表示）'!C6,4),0,1),"ggge年度中")</f>
        <v>おいては、令和5年度中</v>
      </c>
      <c r="G69" s="890"/>
      <c r="H69" s="890"/>
      <c r="I69" s="890"/>
      <c r="J69" s="890"/>
      <c r="K69" s="890"/>
      <c r="L69" s="890"/>
      <c r="M69" s="890"/>
      <c r="N69" s="890"/>
      <c r="O69" s="890"/>
      <c r="P69" s="890"/>
      <c r="Q69" s="890"/>
      <c r="R69" s="890"/>
      <c r="S69" s="890"/>
      <c r="T69" s="890"/>
      <c r="U69" s="890"/>
      <c r="V69" s="331"/>
      <c r="W69" s="946">
        <f>BB56</f>
        <v>0</v>
      </c>
      <c r="X69" s="947"/>
      <c r="Y69" s="947"/>
      <c r="Z69" s="947"/>
      <c r="AA69" s="947"/>
      <c r="AB69" s="947"/>
      <c r="AC69" s="947"/>
      <c r="AD69" s="947"/>
      <c r="AE69" s="948"/>
      <c r="AF69" s="955" t="s">
        <v>269</v>
      </c>
      <c r="AG69" s="956"/>
      <c r="AH69" s="956"/>
      <c r="AI69" s="957"/>
      <c r="AJ69" s="964">
        <f>IF(AND(W69/12&lt;1,W69/12&gt;0),1,ROUNDDOWN(W69/12,0))</f>
        <v>0</v>
      </c>
      <c r="AK69" s="947"/>
      <c r="AL69" s="947"/>
      <c r="AM69" s="947"/>
      <c r="AN69" s="947"/>
      <c r="AO69" s="947"/>
      <c r="AP69" s="947"/>
      <c r="AQ69" s="947"/>
      <c r="AR69" s="956" t="s">
        <v>268</v>
      </c>
      <c r="AS69" s="967"/>
      <c r="AT69" s="331"/>
      <c r="AU69" s="976" t="s">
        <v>717</v>
      </c>
      <c r="AV69" s="977"/>
      <c r="AW69" s="977"/>
      <c r="AX69" s="977"/>
      <c r="AY69" s="977"/>
      <c r="AZ69" s="977"/>
      <c r="BA69" s="977"/>
      <c r="BB69" s="977"/>
      <c r="BC69" s="977"/>
      <c r="BD69" s="977"/>
      <c r="BE69" s="977"/>
      <c r="BF69" s="977"/>
      <c r="BG69" s="977"/>
      <c r="BH69" s="977"/>
      <c r="BI69" s="977"/>
      <c r="BJ69" s="977"/>
      <c r="BK69" s="977"/>
      <c r="BL69" s="977"/>
      <c r="BM69" s="977"/>
      <c r="BN69" s="977"/>
      <c r="BO69" s="977"/>
      <c r="BP69" s="977"/>
      <c r="BQ69" s="330"/>
      <c r="BR69" s="330"/>
      <c r="BS69" s="1087"/>
      <c r="BT69" s="1088"/>
      <c r="BU69" s="1088"/>
      <c r="BV69" s="1088"/>
      <c r="BW69" s="1088"/>
      <c r="BX69" s="1088"/>
      <c r="BY69" s="1088"/>
      <c r="BZ69" s="1088"/>
      <c r="CA69" s="1088"/>
      <c r="CB69" s="766"/>
      <c r="CC69" s="1093"/>
      <c r="CD69" s="1093"/>
      <c r="CE69" s="1093"/>
      <c r="CF69" s="1093"/>
      <c r="CG69" s="1093"/>
      <c r="CH69" s="1093"/>
      <c r="CI69" s="1093"/>
      <c r="CJ69" s="1093"/>
      <c r="CK69" s="1093"/>
      <c r="CL69" s="1093"/>
      <c r="CM69" s="1093"/>
      <c r="CN69" s="1094"/>
      <c r="CO69" s="795"/>
      <c r="CP69" s="796"/>
      <c r="CQ69" s="796"/>
      <c r="CR69" s="796"/>
      <c r="CS69" s="796"/>
      <c r="CT69" s="796"/>
      <c r="CU69" s="796"/>
      <c r="CV69" s="796"/>
      <c r="CW69" s="796"/>
      <c r="CX69" s="796"/>
      <c r="CY69" s="796"/>
      <c r="CZ69" s="796"/>
      <c r="DA69" s="797"/>
      <c r="DB69" s="330"/>
      <c r="DC69" s="330"/>
      <c r="DD69" s="330"/>
      <c r="DE69" s="330"/>
      <c r="DF69" s="330"/>
      <c r="DG69" s="330"/>
      <c r="DH69" s="330"/>
      <c r="DI69" s="330"/>
      <c r="DJ69" s="330"/>
      <c r="DK69" s="330"/>
      <c r="DL69" s="330"/>
      <c r="DM69" s="330"/>
      <c r="DN69" s="330"/>
      <c r="DO69" s="330"/>
      <c r="DP69" s="330"/>
      <c r="DQ69" s="330"/>
      <c r="DR69" s="330"/>
      <c r="DS69" s="330"/>
      <c r="DT69" s="330"/>
      <c r="DU69" s="330"/>
      <c r="DV69" s="330"/>
      <c r="DW69" s="330"/>
      <c r="DX69" s="330"/>
      <c r="DY69" s="330"/>
      <c r="DZ69" s="330"/>
      <c r="EA69" s="330"/>
      <c r="EB69" s="330"/>
    </row>
    <row r="70" spans="1:132" ht="14" customHeight="1">
      <c r="A70" s="475"/>
      <c r="B70" s="332"/>
      <c r="C70" s="475"/>
      <c r="D70" s="335"/>
      <c r="E70" s="335"/>
      <c r="F70" s="889" t="s">
        <v>497</v>
      </c>
      <c r="G70" s="890"/>
      <c r="H70" s="890"/>
      <c r="I70" s="890"/>
      <c r="J70" s="890"/>
      <c r="K70" s="890"/>
      <c r="L70" s="890"/>
      <c r="M70" s="890"/>
      <c r="N70" s="890"/>
      <c r="O70" s="890"/>
      <c r="P70" s="890"/>
      <c r="Q70" s="890"/>
      <c r="R70" s="890"/>
      <c r="S70" s="890"/>
      <c r="T70" s="890"/>
      <c r="U70" s="890"/>
      <c r="V70" s="331"/>
      <c r="W70" s="949"/>
      <c r="X70" s="950"/>
      <c r="Y70" s="950"/>
      <c r="Z70" s="950"/>
      <c r="AA70" s="950"/>
      <c r="AB70" s="950"/>
      <c r="AC70" s="950"/>
      <c r="AD70" s="950"/>
      <c r="AE70" s="951"/>
      <c r="AF70" s="958"/>
      <c r="AG70" s="959"/>
      <c r="AH70" s="959"/>
      <c r="AI70" s="960"/>
      <c r="AJ70" s="965"/>
      <c r="AK70" s="950"/>
      <c r="AL70" s="950"/>
      <c r="AM70" s="950"/>
      <c r="AN70" s="950"/>
      <c r="AO70" s="950"/>
      <c r="AP70" s="950"/>
      <c r="AQ70" s="950"/>
      <c r="AR70" s="959"/>
      <c r="AS70" s="968"/>
      <c r="AT70" s="331"/>
      <c r="AU70" s="976" t="s">
        <v>489</v>
      </c>
      <c r="AV70" s="977"/>
      <c r="AW70" s="977"/>
      <c r="AX70" s="977"/>
      <c r="AY70" s="977"/>
      <c r="AZ70" s="977"/>
      <c r="BA70" s="977"/>
      <c r="BB70" s="977"/>
      <c r="BC70" s="977"/>
      <c r="BD70" s="977"/>
      <c r="BE70" s="332"/>
      <c r="BF70" s="332"/>
      <c r="BG70" s="332"/>
      <c r="BH70" s="332"/>
      <c r="BI70" s="332"/>
      <c r="BJ70" s="332"/>
      <c r="BK70" s="332"/>
      <c r="BL70" s="332"/>
      <c r="BM70" s="332"/>
      <c r="BN70" s="332"/>
      <c r="BO70" s="332"/>
      <c r="BP70" s="332"/>
      <c r="BQ70" s="330"/>
      <c r="BR70" s="330"/>
      <c r="BS70" s="1087"/>
      <c r="BT70" s="1088"/>
      <c r="BU70" s="1088"/>
      <c r="BV70" s="1088"/>
      <c r="BW70" s="1088"/>
      <c r="BX70" s="1088"/>
      <c r="BY70" s="1088"/>
      <c r="BZ70" s="1088"/>
      <c r="CA70" s="1088"/>
      <c r="CB70" s="766"/>
      <c r="CC70" s="1093"/>
      <c r="CD70" s="1093"/>
      <c r="CE70" s="1093"/>
      <c r="CF70" s="1093"/>
      <c r="CG70" s="1093"/>
      <c r="CH70" s="1093"/>
      <c r="CI70" s="1093"/>
      <c r="CJ70" s="1093"/>
      <c r="CK70" s="1093"/>
      <c r="CL70" s="1093"/>
      <c r="CM70" s="1093"/>
      <c r="CN70" s="1094"/>
      <c r="CO70" s="965">
        <f>ROUNDDOWN(BF56/1000,0)</f>
        <v>0</v>
      </c>
      <c r="CP70" s="950"/>
      <c r="CQ70" s="950"/>
      <c r="CR70" s="950"/>
      <c r="CS70" s="950"/>
      <c r="CT70" s="950"/>
      <c r="CU70" s="950"/>
      <c r="CV70" s="950"/>
      <c r="CW70" s="950"/>
      <c r="CX70" s="950"/>
      <c r="CY70" s="959" t="s">
        <v>259</v>
      </c>
      <c r="CZ70" s="959"/>
      <c r="DA70" s="1074"/>
      <c r="DB70" s="330"/>
      <c r="DC70" s="330"/>
      <c r="DD70" s="330"/>
      <c r="DE70" s="330"/>
      <c r="DF70" s="330"/>
      <c r="DG70" s="330"/>
      <c r="DH70" s="330"/>
      <c r="DI70" s="330"/>
      <c r="DJ70" s="330"/>
      <c r="DK70" s="330"/>
      <c r="DL70" s="330"/>
      <c r="DM70" s="330"/>
      <c r="DN70" s="330"/>
      <c r="DO70" s="330"/>
      <c r="DP70" s="330"/>
      <c r="DQ70" s="330"/>
      <c r="DR70" s="330"/>
      <c r="DS70" s="330"/>
      <c r="DT70" s="330"/>
      <c r="DU70" s="330"/>
      <c r="DV70" s="330"/>
      <c r="DW70" s="330"/>
      <c r="DX70" s="330"/>
      <c r="DY70" s="330"/>
      <c r="DZ70" s="330"/>
      <c r="EA70" s="330"/>
      <c r="EB70" s="330"/>
    </row>
    <row r="71" spans="1:132" ht="14" customHeight="1">
      <c r="A71" s="475"/>
      <c r="B71" s="332"/>
      <c r="C71" s="475"/>
      <c r="D71" s="335"/>
      <c r="E71" s="335"/>
      <c r="F71" s="889" t="s">
        <v>498</v>
      </c>
      <c r="G71" s="890"/>
      <c r="H71" s="890"/>
      <c r="I71" s="890"/>
      <c r="J71" s="890"/>
      <c r="K71" s="890"/>
      <c r="L71" s="890"/>
      <c r="M71" s="890"/>
      <c r="N71" s="890"/>
      <c r="O71" s="890"/>
      <c r="P71" s="890"/>
      <c r="Q71" s="890"/>
      <c r="R71" s="890"/>
      <c r="S71" s="890"/>
      <c r="T71" s="479"/>
      <c r="U71" s="479"/>
      <c r="V71" s="331"/>
      <c r="W71" s="952"/>
      <c r="X71" s="953"/>
      <c r="Y71" s="953"/>
      <c r="Z71" s="953"/>
      <c r="AA71" s="953"/>
      <c r="AB71" s="953"/>
      <c r="AC71" s="953"/>
      <c r="AD71" s="953"/>
      <c r="AE71" s="954"/>
      <c r="AF71" s="961"/>
      <c r="AG71" s="962"/>
      <c r="AH71" s="962"/>
      <c r="AI71" s="963"/>
      <c r="AJ71" s="966"/>
      <c r="AK71" s="953"/>
      <c r="AL71" s="953"/>
      <c r="AM71" s="953"/>
      <c r="AN71" s="953"/>
      <c r="AO71" s="953"/>
      <c r="AP71" s="953"/>
      <c r="AQ71" s="953"/>
      <c r="AR71" s="962"/>
      <c r="AS71" s="969"/>
      <c r="AT71" s="331"/>
      <c r="AU71" s="332"/>
      <c r="AV71" s="332"/>
      <c r="AW71" s="332"/>
      <c r="AX71" s="332"/>
      <c r="AY71" s="332"/>
      <c r="AZ71" s="332"/>
      <c r="BA71" s="332"/>
      <c r="BB71" s="332"/>
      <c r="BC71" s="332"/>
      <c r="BD71" s="332"/>
      <c r="BE71" s="478"/>
      <c r="BF71" s="478"/>
      <c r="BG71" s="478"/>
      <c r="BH71" s="478"/>
      <c r="BI71" s="478"/>
      <c r="BJ71" s="478"/>
      <c r="BK71" s="478"/>
      <c r="BL71" s="478"/>
      <c r="BM71" s="478"/>
      <c r="BN71" s="478"/>
      <c r="BO71" s="478"/>
      <c r="BP71" s="478"/>
      <c r="BQ71" s="330"/>
      <c r="BR71" s="330"/>
      <c r="BS71" s="1087"/>
      <c r="BT71" s="1088"/>
      <c r="BU71" s="1088"/>
      <c r="BV71" s="1088"/>
      <c r="BW71" s="1088"/>
      <c r="BX71" s="1088"/>
      <c r="BY71" s="1088"/>
      <c r="BZ71" s="1088"/>
      <c r="CA71" s="1088"/>
      <c r="CB71" s="766"/>
      <c r="CC71" s="1093"/>
      <c r="CD71" s="1093"/>
      <c r="CE71" s="1093"/>
      <c r="CF71" s="1093"/>
      <c r="CG71" s="1093"/>
      <c r="CH71" s="1093"/>
      <c r="CI71" s="1093"/>
      <c r="CJ71" s="1093"/>
      <c r="CK71" s="1093"/>
      <c r="CL71" s="1093"/>
      <c r="CM71" s="1093"/>
      <c r="CN71" s="1094"/>
      <c r="CO71" s="958" t="s">
        <v>352</v>
      </c>
      <c r="CP71" s="959"/>
      <c r="CQ71" s="959"/>
      <c r="CR71" s="959"/>
      <c r="CS71" s="959"/>
      <c r="CT71" s="959"/>
      <c r="CU71" s="959"/>
      <c r="CV71" s="959"/>
      <c r="CW71" s="959"/>
      <c r="CX71" s="959"/>
      <c r="CY71" s="959"/>
      <c r="CZ71" s="959"/>
      <c r="DA71" s="1074"/>
      <c r="DB71" s="330"/>
      <c r="DC71" s="330"/>
      <c r="DD71" s="330"/>
      <c r="DE71" s="330"/>
      <c r="DF71" s="330"/>
      <c r="DG71" s="330"/>
      <c r="DH71" s="330"/>
      <c r="DI71" s="330"/>
      <c r="DJ71" s="330"/>
      <c r="DK71" s="330"/>
      <c r="DL71" s="330"/>
      <c r="DM71" s="330"/>
      <c r="DN71" s="330"/>
      <c r="DO71" s="330"/>
      <c r="DP71" s="330"/>
      <c r="DQ71" s="330"/>
      <c r="DR71" s="330"/>
      <c r="DS71" s="330"/>
      <c r="DT71" s="330"/>
      <c r="DU71" s="330"/>
      <c r="DV71" s="330"/>
      <c r="DW71" s="330"/>
      <c r="DX71" s="330"/>
      <c r="DY71" s="330"/>
      <c r="DZ71" s="330"/>
      <c r="EA71" s="330"/>
      <c r="EB71" s="330"/>
    </row>
    <row r="72" spans="1:132" ht="14" customHeight="1">
      <c r="A72" s="332"/>
      <c r="B72" s="332"/>
      <c r="C72" s="335"/>
      <c r="D72" s="335"/>
      <c r="E72" s="335"/>
      <c r="F72" s="335"/>
      <c r="G72" s="335"/>
      <c r="H72" s="335"/>
      <c r="I72" s="335"/>
      <c r="J72" s="335"/>
      <c r="K72" s="335"/>
      <c r="L72" s="335"/>
      <c r="M72" s="335"/>
      <c r="N72" s="335"/>
      <c r="O72" s="335"/>
      <c r="P72" s="335"/>
      <c r="Q72" s="335"/>
      <c r="R72" s="335"/>
      <c r="S72" s="335"/>
      <c r="T72" s="335"/>
      <c r="U72" s="335"/>
      <c r="V72" s="331"/>
      <c r="W72" s="333"/>
      <c r="X72" s="333"/>
      <c r="Y72" s="333"/>
      <c r="Z72" s="333"/>
      <c r="AA72" s="333"/>
      <c r="AB72" s="333"/>
      <c r="AC72" s="333"/>
      <c r="AD72" s="333"/>
      <c r="AE72" s="333"/>
      <c r="AF72" s="333"/>
      <c r="AG72" s="333"/>
      <c r="AH72" s="333"/>
      <c r="AI72" s="333"/>
      <c r="AJ72" s="333"/>
      <c r="AK72" s="333"/>
      <c r="AL72" s="333"/>
      <c r="AM72" s="333"/>
      <c r="AN72" s="333"/>
      <c r="AO72" s="333"/>
      <c r="AP72" s="333"/>
      <c r="AQ72" s="333"/>
      <c r="AR72" s="333"/>
      <c r="AS72" s="331"/>
      <c r="AT72" s="331"/>
      <c r="AU72" s="771"/>
      <c r="AV72" s="771"/>
      <c r="AW72" s="771"/>
      <c r="AX72" s="771"/>
      <c r="AY72" s="771"/>
      <c r="AZ72" s="771"/>
      <c r="BA72" s="771"/>
      <c r="BB72" s="771"/>
      <c r="BC72" s="771"/>
      <c r="BD72" s="771"/>
      <c r="BE72" s="478"/>
      <c r="BF72" s="478"/>
      <c r="BG72" s="478"/>
      <c r="BH72" s="478"/>
      <c r="BI72" s="478"/>
      <c r="BJ72" s="478"/>
      <c r="BK72" s="478"/>
      <c r="BL72" s="478"/>
      <c r="BM72" s="478"/>
      <c r="BN72" s="478"/>
      <c r="BO72" s="478"/>
      <c r="BP72" s="478"/>
      <c r="BQ72" s="330"/>
      <c r="BR72" s="330"/>
      <c r="BS72" s="1089"/>
      <c r="BT72" s="1090"/>
      <c r="BU72" s="1090"/>
      <c r="BV72" s="1090"/>
      <c r="BW72" s="1090"/>
      <c r="BX72" s="1090"/>
      <c r="BY72" s="1090"/>
      <c r="BZ72" s="1090"/>
      <c r="CA72" s="1090"/>
      <c r="CB72" s="773"/>
      <c r="CC72" s="1095"/>
      <c r="CD72" s="1095"/>
      <c r="CE72" s="1095"/>
      <c r="CF72" s="1095"/>
      <c r="CG72" s="1095"/>
      <c r="CH72" s="1095"/>
      <c r="CI72" s="1095"/>
      <c r="CJ72" s="1095"/>
      <c r="CK72" s="1095"/>
      <c r="CL72" s="1095"/>
      <c r="CM72" s="1095"/>
      <c r="CN72" s="1096"/>
      <c r="CO72" s="961"/>
      <c r="CP72" s="1075"/>
      <c r="CQ72" s="1075"/>
      <c r="CR72" s="1075"/>
      <c r="CS72" s="1075"/>
      <c r="CT72" s="1075"/>
      <c r="CU72" s="1075"/>
      <c r="CV72" s="1075"/>
      <c r="CW72" s="1075"/>
      <c r="CX72" s="1075"/>
      <c r="CY72" s="1075"/>
      <c r="CZ72" s="1075"/>
      <c r="DA72" s="1076"/>
      <c r="DB72" s="330"/>
      <c r="DC72" s="330"/>
      <c r="DD72" s="330"/>
      <c r="DE72" s="330"/>
      <c r="DF72" s="330"/>
      <c r="DG72" s="330"/>
      <c r="DH72" s="330"/>
      <c r="DI72" s="330"/>
      <c r="DJ72" s="330"/>
      <c r="DK72" s="330"/>
      <c r="DL72" s="330"/>
      <c r="DM72" s="330"/>
      <c r="DN72" s="330"/>
      <c r="DO72" s="330"/>
      <c r="DP72" s="330"/>
      <c r="DQ72" s="330"/>
      <c r="DR72" s="330"/>
      <c r="DS72" s="330"/>
      <c r="DT72" s="330"/>
      <c r="DU72" s="330"/>
      <c r="DV72" s="330"/>
      <c r="DW72" s="330"/>
      <c r="DX72" s="330"/>
      <c r="DY72" s="330"/>
      <c r="DZ72" s="330"/>
      <c r="EA72" s="330"/>
      <c r="EB72" s="330"/>
    </row>
    <row r="73" spans="1:132" ht="14" customHeight="1">
      <c r="A73" s="332"/>
      <c r="B73" s="332"/>
      <c r="C73" s="335"/>
      <c r="D73" s="335"/>
      <c r="E73" s="335"/>
      <c r="F73" s="335"/>
      <c r="G73" s="335"/>
      <c r="H73" s="335"/>
      <c r="I73" s="335"/>
      <c r="J73" s="335"/>
      <c r="K73" s="335"/>
      <c r="L73" s="335"/>
      <c r="M73" s="335"/>
      <c r="N73" s="335"/>
      <c r="O73" s="335"/>
      <c r="P73" s="335"/>
      <c r="Q73" s="335"/>
      <c r="R73" s="335"/>
      <c r="S73" s="335"/>
      <c r="T73" s="335"/>
      <c r="U73" s="335"/>
      <c r="V73" s="331"/>
      <c r="W73" s="331"/>
      <c r="X73" s="331"/>
      <c r="Y73" s="331"/>
      <c r="Z73" s="331"/>
      <c r="AA73" s="331"/>
      <c r="AB73" s="331"/>
      <c r="AC73" s="331"/>
      <c r="AD73" s="331"/>
      <c r="AE73" s="331"/>
      <c r="AF73" s="331"/>
      <c r="AG73" s="331"/>
      <c r="AH73" s="331"/>
      <c r="AI73" s="331"/>
      <c r="AJ73" s="331"/>
      <c r="AK73" s="331"/>
      <c r="AL73" s="331"/>
      <c r="AM73" s="331"/>
      <c r="AN73" s="331"/>
      <c r="AO73" s="331"/>
      <c r="AP73" s="331"/>
      <c r="AQ73" s="331"/>
      <c r="AR73" s="331"/>
      <c r="AS73" s="331"/>
      <c r="AT73" s="331"/>
      <c r="AU73" s="771"/>
      <c r="AV73" s="771"/>
      <c r="AW73" s="771"/>
      <c r="AX73" s="771"/>
      <c r="AY73" s="771"/>
      <c r="AZ73" s="771"/>
      <c r="BA73" s="771"/>
      <c r="BB73" s="771"/>
      <c r="BC73" s="771"/>
      <c r="BD73" s="771"/>
      <c r="BE73" s="771"/>
      <c r="BF73" s="771"/>
      <c r="BG73" s="771"/>
      <c r="BH73" s="771"/>
      <c r="BI73" s="771"/>
      <c r="BJ73" s="771"/>
      <c r="BK73" s="771"/>
      <c r="BL73" s="771"/>
      <c r="BM73" s="771"/>
      <c r="BN73" s="771"/>
      <c r="BO73" s="771"/>
      <c r="BP73" s="771"/>
      <c r="BQ73" s="330"/>
      <c r="BR73" s="330"/>
      <c r="BS73" s="1085" t="s">
        <v>267</v>
      </c>
      <c r="BT73" s="1086"/>
      <c r="BU73" s="1086"/>
      <c r="BV73" s="1086"/>
      <c r="BW73" s="1086"/>
      <c r="BX73" s="1086"/>
      <c r="BY73" s="1086"/>
      <c r="BZ73" s="1086"/>
      <c r="CA73" s="1086"/>
      <c r="CB73" s="774"/>
      <c r="CC73" s="1091" t="s">
        <v>753</v>
      </c>
      <c r="CD73" s="1091"/>
      <c r="CE73" s="1091"/>
      <c r="CF73" s="1091"/>
      <c r="CG73" s="1091"/>
      <c r="CH73" s="1091"/>
      <c r="CI73" s="1091"/>
      <c r="CJ73" s="1091"/>
      <c r="CK73" s="1091"/>
      <c r="CL73" s="1091"/>
      <c r="CM73" s="1091"/>
      <c r="CN73" s="1092"/>
      <c r="CO73" s="798"/>
      <c r="CP73" s="799"/>
      <c r="CQ73" s="799"/>
      <c r="CR73" s="799"/>
      <c r="CS73" s="799"/>
      <c r="CT73" s="799"/>
      <c r="CU73" s="799"/>
      <c r="CV73" s="799"/>
      <c r="CW73" s="799"/>
      <c r="CX73" s="799"/>
      <c r="CY73" s="799"/>
      <c r="CZ73" s="799"/>
      <c r="DA73" s="800"/>
      <c r="DB73" s="330"/>
      <c r="DC73" s="330"/>
      <c r="DD73" s="330"/>
      <c r="DE73" s="330"/>
      <c r="DF73" s="330"/>
      <c r="DG73" s="330"/>
      <c r="DH73" s="330"/>
      <c r="DI73" s="330"/>
      <c r="DJ73" s="330"/>
      <c r="DK73" s="330"/>
      <c r="DL73" s="330"/>
      <c r="DM73" s="330"/>
      <c r="DN73" s="330"/>
      <c r="DO73" s="330"/>
      <c r="DP73" s="330"/>
      <c r="DQ73" s="330"/>
      <c r="DR73" s="330"/>
      <c r="DS73" s="330"/>
      <c r="DT73" s="330"/>
      <c r="DU73" s="330"/>
      <c r="DV73" s="330"/>
      <c r="DW73" s="330"/>
      <c r="DX73" s="330"/>
      <c r="DY73" s="330"/>
      <c r="DZ73" s="330"/>
      <c r="EA73" s="330"/>
      <c r="EB73" s="330"/>
    </row>
    <row r="74" spans="1:132" ht="14" customHeight="1">
      <c r="A74" s="814" t="str">
        <f>"（"&amp;TEXT(DATE(LEFT('設定シート（非表示）'!C6,4),0,1),"ggge年度")&amp;"に使用した延労働者数/"&amp;TEXT(DATE(LEFT('設定シート（非表示）'!C6,4),0,1),"ggge年度")&amp;"における所定労働日数）"</f>
        <v>（令和5年度に使用した延労働者数/令和5年度における所定労働日数）</v>
      </c>
      <c r="B74" s="814"/>
      <c r="C74" s="814"/>
      <c r="D74" s="814"/>
      <c r="E74" s="814"/>
      <c r="F74" s="814"/>
      <c r="G74" s="814"/>
      <c r="H74" s="814"/>
      <c r="I74" s="814"/>
      <c r="J74" s="814"/>
      <c r="K74" s="814"/>
      <c r="L74" s="814"/>
      <c r="M74" s="814"/>
      <c r="N74" s="814"/>
      <c r="O74" s="814"/>
      <c r="P74" s="814"/>
      <c r="Q74" s="814"/>
      <c r="R74" s="814"/>
      <c r="S74" s="814"/>
      <c r="T74" s="814"/>
      <c r="U74" s="814"/>
      <c r="V74" s="814"/>
      <c r="W74" s="814"/>
      <c r="X74" s="814"/>
      <c r="Y74" s="814"/>
      <c r="Z74" s="814"/>
      <c r="AA74" s="814"/>
      <c r="AB74" s="814"/>
      <c r="AC74" s="814"/>
      <c r="AD74" s="814"/>
      <c r="AE74" s="814"/>
      <c r="AF74" s="814"/>
      <c r="AG74" s="814"/>
      <c r="AH74" s="814"/>
      <c r="AI74" s="814"/>
      <c r="AJ74" s="814"/>
      <c r="AK74" s="814"/>
      <c r="AL74" s="814"/>
      <c r="AM74" s="814"/>
      <c r="AN74" s="814"/>
      <c r="AO74" s="814"/>
      <c r="AP74" s="814"/>
      <c r="AQ74" s="814"/>
      <c r="AR74" s="814"/>
      <c r="AS74" s="814"/>
      <c r="AT74" s="331"/>
      <c r="AU74" s="771"/>
      <c r="AV74" s="771"/>
      <c r="AW74" s="771"/>
      <c r="AX74" s="771"/>
      <c r="AY74" s="771"/>
      <c r="AZ74" s="771"/>
      <c r="BA74" s="771"/>
      <c r="BB74" s="771"/>
      <c r="BC74" s="771"/>
      <c r="BD74" s="771"/>
      <c r="BE74" s="771"/>
      <c r="BF74" s="771"/>
      <c r="BG74" s="771"/>
      <c r="BH74" s="771"/>
      <c r="BI74" s="771"/>
      <c r="BJ74" s="771"/>
      <c r="BK74" s="771"/>
      <c r="BL74" s="771"/>
      <c r="BM74" s="771"/>
      <c r="BN74" s="771"/>
      <c r="BO74" s="771"/>
      <c r="BP74" s="771"/>
      <c r="BQ74" s="330"/>
      <c r="BR74" s="330"/>
      <c r="BS74" s="1087"/>
      <c r="BT74" s="1088"/>
      <c r="BU74" s="1088"/>
      <c r="BV74" s="1088"/>
      <c r="BW74" s="1088"/>
      <c r="BX74" s="1088"/>
      <c r="BY74" s="1088"/>
      <c r="BZ74" s="1088"/>
      <c r="CA74" s="1088"/>
      <c r="CB74" s="476"/>
      <c r="CC74" s="1093"/>
      <c r="CD74" s="1093"/>
      <c r="CE74" s="1093"/>
      <c r="CF74" s="1093"/>
      <c r="CG74" s="1093"/>
      <c r="CH74" s="1093"/>
      <c r="CI74" s="1093"/>
      <c r="CJ74" s="1093"/>
      <c r="CK74" s="1093"/>
      <c r="CL74" s="1093"/>
      <c r="CM74" s="1093"/>
      <c r="CN74" s="1094"/>
      <c r="CO74" s="801"/>
      <c r="CP74" s="802"/>
      <c r="CQ74" s="802"/>
      <c r="CR74" s="802"/>
      <c r="CS74" s="802"/>
      <c r="CT74" s="802"/>
      <c r="CU74" s="802"/>
      <c r="CV74" s="802"/>
      <c r="CW74" s="802"/>
      <c r="CX74" s="802"/>
      <c r="CY74" s="802"/>
      <c r="CZ74" s="802"/>
      <c r="DA74" s="803"/>
      <c r="DB74" s="330"/>
      <c r="DC74" s="330"/>
      <c r="DD74" s="330"/>
      <c r="DE74" s="330"/>
      <c r="DF74" s="330"/>
      <c r="DG74" s="330"/>
      <c r="DH74" s="330"/>
      <c r="DI74" s="330"/>
      <c r="DJ74" s="330"/>
      <c r="DK74" s="330"/>
      <c r="DL74" s="330"/>
      <c r="DM74" s="330"/>
      <c r="DN74" s="330"/>
      <c r="DO74" s="330"/>
      <c r="DP74" s="330"/>
      <c r="DQ74" s="330"/>
      <c r="DR74" s="330"/>
      <c r="DS74" s="330"/>
      <c r="DT74" s="330"/>
      <c r="DU74" s="330"/>
      <c r="DV74" s="330"/>
      <c r="DW74" s="330"/>
      <c r="DX74" s="330"/>
      <c r="DY74" s="330"/>
      <c r="DZ74" s="330"/>
      <c r="EA74" s="330"/>
      <c r="EB74" s="330"/>
    </row>
    <row r="75" spans="1:132" ht="14" customHeight="1">
      <c r="A75" s="815"/>
      <c r="B75" s="815"/>
      <c r="C75" s="815"/>
      <c r="D75" s="815"/>
      <c r="E75" s="815"/>
      <c r="F75" s="815"/>
      <c r="G75" s="815"/>
      <c r="H75" s="815"/>
      <c r="I75" s="815"/>
      <c r="J75" s="815"/>
      <c r="K75" s="815"/>
      <c r="L75" s="815"/>
      <c r="M75" s="815"/>
      <c r="N75" s="815"/>
      <c r="O75" s="815"/>
      <c r="P75" s="815"/>
      <c r="Q75" s="815"/>
      <c r="R75" s="815"/>
      <c r="S75" s="815"/>
      <c r="T75" s="815"/>
      <c r="U75" s="815"/>
      <c r="V75" s="815"/>
      <c r="W75" s="815"/>
      <c r="X75" s="815"/>
      <c r="Y75" s="815"/>
      <c r="Z75" s="815"/>
      <c r="AA75" s="815"/>
      <c r="AB75" s="815"/>
      <c r="AC75" s="815"/>
      <c r="AD75" s="815"/>
      <c r="AE75" s="815"/>
      <c r="AF75" s="815"/>
      <c r="AG75" s="815"/>
      <c r="AH75" s="815"/>
      <c r="AI75" s="815"/>
      <c r="AJ75" s="815"/>
      <c r="AK75" s="815"/>
      <c r="AL75" s="815"/>
      <c r="AM75" s="815"/>
      <c r="AN75" s="815"/>
      <c r="AO75" s="815"/>
      <c r="AP75" s="815"/>
      <c r="AQ75" s="815"/>
      <c r="AR75" s="815"/>
      <c r="AS75" s="815"/>
      <c r="AT75" s="331"/>
      <c r="AU75" s="771"/>
      <c r="AV75" s="771"/>
      <c r="AW75" s="771"/>
      <c r="AX75" s="771"/>
      <c r="AY75" s="771"/>
      <c r="AZ75" s="771"/>
      <c r="BA75" s="771"/>
      <c r="BB75" s="771"/>
      <c r="BC75" s="771"/>
      <c r="BD75" s="771"/>
      <c r="BE75" s="771"/>
      <c r="BF75" s="771"/>
      <c r="BG75" s="771"/>
      <c r="BH75" s="771"/>
      <c r="BI75" s="771"/>
      <c r="BJ75" s="771"/>
      <c r="BK75" s="771"/>
      <c r="BL75" s="771"/>
      <c r="BM75" s="771"/>
      <c r="BN75" s="771"/>
      <c r="BO75" s="771"/>
      <c r="BP75" s="771"/>
      <c r="BQ75" s="330"/>
      <c r="BR75" s="330"/>
      <c r="BS75" s="1087"/>
      <c r="BT75" s="1088"/>
      <c r="BU75" s="1088"/>
      <c r="BV75" s="1088"/>
      <c r="BW75" s="1088"/>
      <c r="BX75" s="1088"/>
      <c r="BY75" s="1088"/>
      <c r="BZ75" s="1088"/>
      <c r="CA75" s="1088"/>
      <c r="CB75" s="476"/>
      <c r="CC75" s="1093"/>
      <c r="CD75" s="1093"/>
      <c r="CE75" s="1093"/>
      <c r="CF75" s="1093"/>
      <c r="CG75" s="1093"/>
      <c r="CH75" s="1093"/>
      <c r="CI75" s="1093"/>
      <c r="CJ75" s="1093"/>
      <c r="CK75" s="1093"/>
      <c r="CL75" s="1093"/>
      <c r="CM75" s="1093"/>
      <c r="CN75" s="1094"/>
      <c r="CO75" s="965">
        <f>ROUNDDOWN(CS56/1000,0)</f>
        <v>0</v>
      </c>
      <c r="CP75" s="950"/>
      <c r="CQ75" s="950"/>
      <c r="CR75" s="950"/>
      <c r="CS75" s="950"/>
      <c r="CT75" s="950"/>
      <c r="CU75" s="950"/>
      <c r="CV75" s="950"/>
      <c r="CW75" s="950"/>
      <c r="CX75" s="950"/>
      <c r="CY75" s="959" t="s">
        <v>259</v>
      </c>
      <c r="CZ75" s="959"/>
      <c r="DA75" s="1074"/>
      <c r="DB75" s="330"/>
      <c r="DC75" s="330"/>
      <c r="DD75" s="330"/>
      <c r="DE75" s="330"/>
      <c r="DF75" s="330"/>
      <c r="DG75" s="330"/>
      <c r="DH75" s="330"/>
      <c r="DI75" s="330"/>
      <c r="DJ75" s="330"/>
      <c r="DK75" s="330"/>
      <c r="DL75" s="330"/>
      <c r="DM75" s="330"/>
      <c r="DN75" s="330"/>
      <c r="DO75" s="330"/>
      <c r="DP75" s="330"/>
      <c r="DQ75" s="330"/>
      <c r="DR75" s="330"/>
      <c r="DS75" s="330"/>
      <c r="DT75" s="330"/>
      <c r="DU75" s="330"/>
      <c r="DV75" s="330"/>
      <c r="DW75" s="330"/>
      <c r="DX75" s="330"/>
      <c r="DY75" s="330"/>
      <c r="DZ75" s="330"/>
      <c r="EA75" s="330"/>
      <c r="EB75" s="330"/>
    </row>
    <row r="76" spans="1:132" ht="14" customHeight="1">
      <c r="A76" s="970" t="s">
        <v>266</v>
      </c>
      <c r="B76" s="971"/>
      <c r="C76" s="971"/>
      <c r="D76" s="971"/>
      <c r="E76" s="971"/>
      <c r="F76" s="971"/>
      <c r="G76" s="971"/>
      <c r="H76" s="971"/>
      <c r="I76" s="971"/>
      <c r="J76" s="971"/>
      <c r="K76" s="971"/>
      <c r="L76" s="971"/>
      <c r="M76" s="971"/>
      <c r="N76" s="971"/>
      <c r="O76" s="971"/>
      <c r="P76" s="971"/>
      <c r="Q76" s="971"/>
      <c r="R76" s="971"/>
      <c r="S76" s="819" t="s">
        <v>265</v>
      </c>
      <c r="T76" s="819"/>
      <c r="U76" s="819"/>
      <c r="V76" s="819"/>
      <c r="W76" s="819"/>
      <c r="X76" s="819"/>
      <c r="Y76" s="819"/>
      <c r="Z76" s="819"/>
      <c r="AA76" s="819"/>
      <c r="AB76" s="819"/>
      <c r="AC76" s="819"/>
      <c r="AD76" s="819"/>
      <c r="AE76" s="819"/>
      <c r="AF76" s="819"/>
      <c r="AG76" s="819"/>
      <c r="AH76" s="819"/>
      <c r="AI76" s="819"/>
      <c r="AJ76" s="819"/>
      <c r="AK76" s="819"/>
      <c r="AL76" s="819"/>
      <c r="AM76" s="819"/>
      <c r="AN76" s="819"/>
      <c r="AO76" s="819"/>
      <c r="AP76" s="819"/>
      <c r="AQ76" s="819"/>
      <c r="AR76" s="819"/>
      <c r="AS76" s="819"/>
      <c r="AT76" s="331"/>
      <c r="AU76" s="771"/>
      <c r="AV76" s="771"/>
      <c r="AW76" s="771"/>
      <c r="AX76" s="771"/>
      <c r="AY76" s="771"/>
      <c r="AZ76" s="771"/>
      <c r="BA76" s="771"/>
      <c r="BB76" s="771"/>
      <c r="BC76" s="771"/>
      <c r="BD76" s="771"/>
      <c r="BE76" s="771"/>
      <c r="BF76" s="771"/>
      <c r="BG76" s="771"/>
      <c r="BH76" s="771"/>
      <c r="BI76" s="771"/>
      <c r="BJ76" s="771"/>
      <c r="BK76" s="771"/>
      <c r="BL76" s="771"/>
      <c r="BM76" s="771"/>
      <c r="BN76" s="771"/>
      <c r="BO76" s="771"/>
      <c r="BP76" s="771"/>
      <c r="BQ76" s="330"/>
      <c r="BR76" s="330"/>
      <c r="BS76" s="1087"/>
      <c r="BT76" s="1088"/>
      <c r="BU76" s="1088"/>
      <c r="BV76" s="1088"/>
      <c r="BW76" s="1088"/>
      <c r="BX76" s="1088"/>
      <c r="BY76" s="1088"/>
      <c r="BZ76" s="1088"/>
      <c r="CA76" s="1088"/>
      <c r="CB76" s="476"/>
      <c r="CC76" s="1093"/>
      <c r="CD76" s="1093"/>
      <c r="CE76" s="1093"/>
      <c r="CF76" s="1093"/>
      <c r="CG76" s="1093"/>
      <c r="CH76" s="1093"/>
      <c r="CI76" s="1093"/>
      <c r="CJ76" s="1093"/>
      <c r="CK76" s="1093"/>
      <c r="CL76" s="1093"/>
      <c r="CM76" s="1093"/>
      <c r="CN76" s="1094"/>
      <c r="CO76" s="958" t="s">
        <v>752</v>
      </c>
      <c r="CP76" s="959"/>
      <c r="CQ76" s="959"/>
      <c r="CR76" s="959"/>
      <c r="CS76" s="959"/>
      <c r="CT76" s="959"/>
      <c r="CU76" s="959"/>
      <c r="CV76" s="959"/>
      <c r="CW76" s="959"/>
      <c r="CX76" s="959"/>
      <c r="CY76" s="959"/>
      <c r="CZ76" s="959"/>
      <c r="DA76" s="1074"/>
      <c r="DB76" s="330"/>
      <c r="DC76" s="330"/>
      <c r="DD76" s="330"/>
      <c r="DE76" s="330"/>
      <c r="DF76" s="330"/>
      <c r="DG76" s="330"/>
      <c r="DH76" s="330"/>
      <c r="DI76" s="330"/>
      <c r="DJ76" s="330"/>
      <c r="DK76" s="330"/>
      <c r="DL76" s="330"/>
      <c r="DM76" s="330"/>
      <c r="DN76" s="330"/>
      <c r="DO76" s="330"/>
      <c r="DP76" s="330"/>
      <c r="DQ76" s="330"/>
      <c r="DR76" s="330"/>
      <c r="DS76" s="330"/>
      <c r="DT76" s="330"/>
      <c r="DU76" s="330"/>
      <c r="DV76" s="330"/>
      <c r="DW76" s="330"/>
      <c r="DX76" s="330"/>
      <c r="DY76" s="330"/>
      <c r="DZ76" s="330"/>
      <c r="EA76" s="330"/>
      <c r="EB76" s="330"/>
    </row>
    <row r="77" spans="1:132" ht="14" customHeight="1">
      <c r="A77" s="972"/>
      <c r="B77" s="973"/>
      <c r="C77" s="973"/>
      <c r="D77" s="973"/>
      <c r="E77" s="973"/>
      <c r="F77" s="973"/>
      <c r="G77" s="973"/>
      <c r="H77" s="973"/>
      <c r="I77" s="973"/>
      <c r="J77" s="973"/>
      <c r="K77" s="973"/>
      <c r="L77" s="973"/>
      <c r="M77" s="973"/>
      <c r="N77" s="973"/>
      <c r="O77" s="973"/>
      <c r="P77" s="973"/>
      <c r="Q77" s="973"/>
      <c r="R77" s="973"/>
      <c r="S77" s="819" t="s">
        <v>262</v>
      </c>
      <c r="T77" s="819"/>
      <c r="U77" s="819"/>
      <c r="V77" s="819"/>
      <c r="W77" s="819"/>
      <c r="X77" s="819"/>
      <c r="Y77" s="819"/>
      <c r="Z77" s="819"/>
      <c r="AA77" s="819"/>
      <c r="AB77" s="819" t="s">
        <v>264</v>
      </c>
      <c r="AC77" s="819"/>
      <c r="AD77" s="819"/>
      <c r="AE77" s="819"/>
      <c r="AF77" s="819"/>
      <c r="AG77" s="819"/>
      <c r="AH77" s="819"/>
      <c r="AI77" s="819"/>
      <c r="AJ77" s="819" t="s">
        <v>263</v>
      </c>
      <c r="AK77" s="819"/>
      <c r="AL77" s="819"/>
      <c r="AM77" s="819"/>
      <c r="AN77" s="819"/>
      <c r="AO77" s="819"/>
      <c r="AP77" s="819"/>
      <c r="AQ77" s="819"/>
      <c r="AR77" s="819"/>
      <c r="AS77" s="819"/>
      <c r="AT77" s="331"/>
      <c r="AU77" s="771"/>
      <c r="AV77" s="771"/>
      <c r="AW77" s="771"/>
      <c r="AX77" s="771"/>
      <c r="AY77" s="771"/>
      <c r="AZ77" s="771"/>
      <c r="BA77" s="771"/>
      <c r="BB77" s="771"/>
      <c r="BC77" s="771"/>
      <c r="BD77" s="771"/>
      <c r="BE77" s="771"/>
      <c r="BF77" s="771"/>
      <c r="BG77" s="771"/>
      <c r="BH77" s="771"/>
      <c r="BI77" s="771"/>
      <c r="BJ77" s="771"/>
      <c r="BK77" s="771"/>
      <c r="BL77" s="771"/>
      <c r="BM77" s="771"/>
      <c r="BN77" s="771"/>
      <c r="BO77" s="771"/>
      <c r="BP77" s="771"/>
      <c r="BQ77" s="330"/>
      <c r="BR77" s="330"/>
      <c r="BS77" s="1089"/>
      <c r="BT77" s="1090"/>
      <c r="BU77" s="1090"/>
      <c r="BV77" s="1090"/>
      <c r="BW77" s="1090"/>
      <c r="BX77" s="1090"/>
      <c r="BY77" s="1090"/>
      <c r="BZ77" s="1090"/>
      <c r="CA77" s="1090"/>
      <c r="CB77" s="773"/>
      <c r="CC77" s="1095"/>
      <c r="CD77" s="1095"/>
      <c r="CE77" s="1095"/>
      <c r="CF77" s="1095"/>
      <c r="CG77" s="1095"/>
      <c r="CH77" s="1095"/>
      <c r="CI77" s="1095"/>
      <c r="CJ77" s="1095"/>
      <c r="CK77" s="1095"/>
      <c r="CL77" s="1095"/>
      <c r="CM77" s="1095"/>
      <c r="CN77" s="1096"/>
      <c r="CO77" s="958"/>
      <c r="CP77" s="959"/>
      <c r="CQ77" s="959"/>
      <c r="CR77" s="959"/>
      <c r="CS77" s="959"/>
      <c r="CT77" s="959"/>
      <c r="CU77" s="959"/>
      <c r="CV77" s="959"/>
      <c r="CW77" s="959"/>
      <c r="CX77" s="959"/>
      <c r="CY77" s="959"/>
      <c r="CZ77" s="959"/>
      <c r="DA77" s="1074"/>
      <c r="DB77" s="330"/>
      <c r="DC77" s="330"/>
      <c r="DD77" s="330"/>
      <c r="DE77" s="330"/>
      <c r="DF77" s="330"/>
      <c r="DG77" s="330"/>
      <c r="DH77" s="330"/>
      <c r="DI77" s="330"/>
      <c r="DJ77" s="330"/>
      <c r="DK77" s="330"/>
      <c r="DL77" s="330"/>
      <c r="DM77" s="330"/>
      <c r="DN77" s="330"/>
      <c r="DO77" s="330"/>
      <c r="DP77" s="330"/>
      <c r="DQ77" s="330"/>
      <c r="DR77" s="330"/>
      <c r="DS77" s="330"/>
      <c r="DT77" s="330"/>
      <c r="DU77" s="330"/>
      <c r="DV77" s="330"/>
      <c r="DW77" s="330"/>
      <c r="DX77" s="330"/>
      <c r="DY77" s="330"/>
      <c r="DZ77" s="330"/>
      <c r="EA77" s="330"/>
      <c r="EB77" s="330"/>
    </row>
    <row r="78" spans="1:132" ht="14" customHeight="1">
      <c r="A78" s="972"/>
      <c r="B78" s="973"/>
      <c r="C78" s="973"/>
      <c r="D78" s="973"/>
      <c r="E78" s="973"/>
      <c r="F78" s="973"/>
      <c r="G78" s="973"/>
      <c r="H78" s="973"/>
      <c r="I78" s="973"/>
      <c r="J78" s="973"/>
      <c r="K78" s="973"/>
      <c r="L78" s="973"/>
      <c r="M78" s="973"/>
      <c r="N78" s="973"/>
      <c r="O78" s="973"/>
      <c r="P78" s="973"/>
      <c r="Q78" s="973"/>
      <c r="R78" s="973"/>
      <c r="S78" s="944"/>
      <c r="T78" s="944"/>
      <c r="U78" s="944"/>
      <c r="V78" s="944"/>
      <c r="W78" s="944"/>
      <c r="X78" s="944"/>
      <c r="Y78" s="944"/>
      <c r="Z78" s="944"/>
      <c r="AA78" s="944"/>
      <c r="AB78" s="944"/>
      <c r="AC78" s="944"/>
      <c r="AD78" s="944"/>
      <c r="AE78" s="944"/>
      <c r="AF78" s="944"/>
      <c r="AG78" s="944"/>
      <c r="AH78" s="944"/>
      <c r="AI78" s="944"/>
      <c r="AJ78" s="945" t="s">
        <v>260</v>
      </c>
      <c r="AK78" s="945"/>
      <c r="AL78" s="945"/>
      <c r="AM78" s="945"/>
      <c r="AN78" s="945"/>
      <c r="AO78" s="945"/>
      <c r="AP78" s="945"/>
      <c r="AQ78" s="945"/>
      <c r="AR78" s="945"/>
      <c r="AS78" s="945"/>
      <c r="AT78" s="331"/>
      <c r="AU78" s="771"/>
      <c r="AV78" s="771"/>
      <c r="AW78" s="771"/>
      <c r="AX78" s="771"/>
      <c r="AY78" s="771"/>
      <c r="AZ78" s="771"/>
      <c r="BA78" s="771"/>
      <c r="BB78" s="771"/>
      <c r="BC78" s="771"/>
      <c r="BD78" s="771"/>
      <c r="BE78" s="771"/>
      <c r="BF78" s="771"/>
      <c r="BG78" s="771"/>
      <c r="BH78" s="771"/>
      <c r="BI78" s="771"/>
      <c r="BJ78" s="771"/>
      <c r="BK78" s="771"/>
      <c r="BL78" s="771"/>
      <c r="BM78" s="771"/>
      <c r="BN78" s="771"/>
      <c r="BO78" s="771"/>
      <c r="BP78" s="771"/>
      <c r="BQ78" s="330"/>
      <c r="BR78" s="330"/>
      <c r="BS78" s="1097" t="s">
        <v>261</v>
      </c>
      <c r="BT78" s="1098"/>
      <c r="BU78" s="1098"/>
      <c r="BV78" s="1098"/>
      <c r="BW78" s="1098"/>
      <c r="BX78" s="1098"/>
      <c r="BY78" s="1098"/>
      <c r="BZ78" s="1098"/>
      <c r="CA78" s="1098"/>
      <c r="CB78" s="774"/>
      <c r="CC78" s="1091" t="s">
        <v>353</v>
      </c>
      <c r="CD78" s="1091"/>
      <c r="CE78" s="1091"/>
      <c r="CF78" s="1091"/>
      <c r="CG78" s="1091"/>
      <c r="CH78" s="1091"/>
      <c r="CI78" s="1091"/>
      <c r="CJ78" s="1091"/>
      <c r="CK78" s="1091"/>
      <c r="CL78" s="1091"/>
      <c r="CM78" s="1091"/>
      <c r="CN78" s="1092"/>
      <c r="CO78" s="798"/>
      <c r="CP78" s="799"/>
      <c r="CQ78" s="799"/>
      <c r="CR78" s="799"/>
      <c r="CS78" s="799"/>
      <c r="CT78" s="799"/>
      <c r="CU78" s="799"/>
      <c r="CV78" s="799"/>
      <c r="CW78" s="799"/>
      <c r="CX78" s="799"/>
      <c r="CY78" s="799"/>
      <c r="CZ78" s="799"/>
      <c r="DA78" s="800"/>
      <c r="DB78" s="330"/>
      <c r="DC78" s="330"/>
      <c r="DD78" s="330"/>
      <c r="DE78" s="330"/>
      <c r="DF78" s="330"/>
      <c r="DG78" s="330"/>
      <c r="DH78" s="330"/>
      <c r="DI78" s="330"/>
      <c r="DJ78" s="330"/>
      <c r="DK78" s="330"/>
      <c r="DL78" s="330"/>
      <c r="DM78" s="330"/>
      <c r="DN78" s="330"/>
      <c r="DO78" s="330"/>
      <c r="DP78" s="330"/>
      <c r="DQ78" s="330"/>
      <c r="DR78" s="330"/>
      <c r="DS78" s="330"/>
      <c r="DT78" s="330"/>
      <c r="DU78" s="330"/>
      <c r="DV78" s="330"/>
      <c r="DW78" s="330"/>
      <c r="DX78" s="330"/>
      <c r="DY78" s="330"/>
      <c r="DZ78" s="330"/>
      <c r="EA78" s="330"/>
      <c r="EB78" s="330"/>
    </row>
    <row r="79" spans="1:132" ht="14" customHeight="1">
      <c r="A79" s="972"/>
      <c r="B79" s="973"/>
      <c r="C79" s="973"/>
      <c r="D79" s="973"/>
      <c r="E79" s="973"/>
      <c r="F79" s="973"/>
      <c r="G79" s="973"/>
      <c r="H79" s="973"/>
      <c r="I79" s="973"/>
      <c r="J79" s="973"/>
      <c r="K79" s="973"/>
      <c r="L79" s="973"/>
      <c r="M79" s="973"/>
      <c r="N79" s="973"/>
      <c r="O79" s="973"/>
      <c r="P79" s="973"/>
      <c r="Q79" s="973"/>
      <c r="R79" s="973"/>
      <c r="S79" s="944"/>
      <c r="T79" s="944"/>
      <c r="U79" s="944"/>
      <c r="V79" s="944"/>
      <c r="W79" s="944"/>
      <c r="X79" s="944"/>
      <c r="Y79" s="944"/>
      <c r="Z79" s="944"/>
      <c r="AA79" s="944"/>
      <c r="AB79" s="944"/>
      <c r="AC79" s="944"/>
      <c r="AD79" s="944"/>
      <c r="AE79" s="944"/>
      <c r="AF79" s="944"/>
      <c r="AG79" s="944"/>
      <c r="AH79" s="944"/>
      <c r="AI79" s="944"/>
      <c r="AJ79" s="945" t="s">
        <v>260</v>
      </c>
      <c r="AK79" s="945"/>
      <c r="AL79" s="945"/>
      <c r="AM79" s="945"/>
      <c r="AN79" s="945"/>
      <c r="AO79" s="945"/>
      <c r="AP79" s="945"/>
      <c r="AQ79" s="945"/>
      <c r="AR79" s="945"/>
      <c r="AS79" s="945"/>
      <c r="AT79" s="331"/>
      <c r="AU79" s="771"/>
      <c r="AV79" s="771"/>
      <c r="AW79" s="771"/>
      <c r="AX79" s="771"/>
      <c r="AY79" s="771"/>
      <c r="AZ79" s="771"/>
      <c r="BA79" s="771"/>
      <c r="BB79" s="771"/>
      <c r="BC79" s="771"/>
      <c r="BD79" s="771"/>
      <c r="BE79" s="771"/>
      <c r="BF79" s="771"/>
      <c r="BG79" s="771"/>
      <c r="BH79" s="771"/>
      <c r="BI79" s="771"/>
      <c r="BJ79" s="771"/>
      <c r="BK79" s="771"/>
      <c r="BL79" s="771"/>
      <c r="BM79" s="771"/>
      <c r="BN79" s="771"/>
      <c r="BO79" s="771"/>
      <c r="BP79" s="771"/>
      <c r="BQ79" s="330"/>
      <c r="BR79" s="330"/>
      <c r="BS79" s="1099"/>
      <c r="BT79" s="1100"/>
      <c r="BU79" s="1100"/>
      <c r="BV79" s="1100"/>
      <c r="BW79" s="1100"/>
      <c r="BX79" s="1100"/>
      <c r="BY79" s="1100"/>
      <c r="BZ79" s="1100"/>
      <c r="CA79" s="1100"/>
      <c r="CB79" s="476"/>
      <c r="CC79" s="1093"/>
      <c r="CD79" s="1093"/>
      <c r="CE79" s="1093"/>
      <c r="CF79" s="1093"/>
      <c r="CG79" s="1093"/>
      <c r="CH79" s="1093"/>
      <c r="CI79" s="1093"/>
      <c r="CJ79" s="1093"/>
      <c r="CK79" s="1093"/>
      <c r="CL79" s="1093"/>
      <c r="CM79" s="1093"/>
      <c r="CN79" s="1094"/>
      <c r="CO79" s="791"/>
      <c r="CP79" s="790"/>
      <c r="CQ79" s="790"/>
      <c r="CR79" s="790"/>
      <c r="CS79" s="790"/>
      <c r="CT79" s="790"/>
      <c r="CU79" s="790"/>
      <c r="CV79" s="790"/>
      <c r="CW79" s="790"/>
      <c r="CX79" s="790"/>
      <c r="CY79" s="790"/>
      <c r="CZ79" s="790"/>
      <c r="DA79" s="804"/>
      <c r="DB79" s="330"/>
      <c r="DC79" s="330"/>
      <c r="DD79" s="330"/>
      <c r="DE79" s="330"/>
      <c r="DF79" s="330"/>
      <c r="DG79" s="330"/>
      <c r="DH79" s="330"/>
      <c r="DI79" s="330"/>
      <c r="DJ79" s="330"/>
      <c r="DK79" s="330"/>
      <c r="DL79" s="330"/>
      <c r="DM79" s="330"/>
      <c r="DN79" s="330"/>
      <c r="DO79" s="330"/>
      <c r="DP79" s="330"/>
      <c r="DQ79" s="330"/>
      <c r="DR79" s="330"/>
      <c r="DS79" s="330"/>
      <c r="DT79" s="330"/>
      <c r="DU79" s="330"/>
      <c r="DV79" s="330"/>
      <c r="DW79" s="330"/>
      <c r="DX79" s="330"/>
      <c r="DY79" s="330"/>
      <c r="DZ79" s="330"/>
      <c r="EA79" s="330"/>
      <c r="EB79" s="330"/>
    </row>
    <row r="80" spans="1:132" ht="14" customHeight="1">
      <c r="A80" s="972"/>
      <c r="B80" s="973"/>
      <c r="C80" s="973"/>
      <c r="D80" s="973"/>
      <c r="E80" s="973"/>
      <c r="F80" s="973"/>
      <c r="G80" s="973"/>
      <c r="H80" s="973"/>
      <c r="I80" s="973"/>
      <c r="J80" s="973"/>
      <c r="K80" s="973"/>
      <c r="L80" s="973"/>
      <c r="M80" s="973"/>
      <c r="N80" s="973"/>
      <c r="O80" s="973"/>
      <c r="P80" s="973"/>
      <c r="Q80" s="973"/>
      <c r="R80" s="973"/>
      <c r="S80" s="944"/>
      <c r="T80" s="944"/>
      <c r="U80" s="944"/>
      <c r="V80" s="944"/>
      <c r="W80" s="944"/>
      <c r="X80" s="944"/>
      <c r="Y80" s="944"/>
      <c r="Z80" s="944"/>
      <c r="AA80" s="944"/>
      <c r="AB80" s="944"/>
      <c r="AC80" s="944"/>
      <c r="AD80" s="944"/>
      <c r="AE80" s="944"/>
      <c r="AF80" s="944"/>
      <c r="AG80" s="944"/>
      <c r="AH80" s="944"/>
      <c r="AI80" s="944"/>
      <c r="AJ80" s="945" t="s">
        <v>260</v>
      </c>
      <c r="AK80" s="945"/>
      <c r="AL80" s="945"/>
      <c r="AM80" s="945"/>
      <c r="AN80" s="945"/>
      <c r="AO80" s="945"/>
      <c r="AP80" s="945"/>
      <c r="AQ80" s="945"/>
      <c r="AR80" s="945"/>
      <c r="AS80" s="945"/>
      <c r="AT80" s="331"/>
      <c r="AU80" s="771"/>
      <c r="AV80" s="771"/>
      <c r="AW80" s="771"/>
      <c r="AX80" s="771"/>
      <c r="AY80" s="771"/>
      <c r="AZ80" s="771"/>
      <c r="BA80" s="771"/>
      <c r="BB80" s="771"/>
      <c r="BC80" s="771"/>
      <c r="BD80" s="771"/>
      <c r="BE80" s="771"/>
      <c r="BF80" s="771"/>
      <c r="BG80" s="771"/>
      <c r="BH80" s="771"/>
      <c r="BI80" s="771"/>
      <c r="BJ80" s="771"/>
      <c r="BK80" s="771"/>
      <c r="BL80" s="771"/>
      <c r="BM80" s="771"/>
      <c r="BN80" s="771"/>
      <c r="BO80" s="771"/>
      <c r="BP80" s="771"/>
      <c r="BQ80" s="330"/>
      <c r="BR80" s="330"/>
      <c r="BS80" s="1099"/>
      <c r="BT80" s="1100"/>
      <c r="BU80" s="1100"/>
      <c r="BV80" s="1100"/>
      <c r="BW80" s="1100"/>
      <c r="BX80" s="1100"/>
      <c r="BY80" s="1100"/>
      <c r="BZ80" s="1100"/>
      <c r="CA80" s="1100"/>
      <c r="CB80" s="476"/>
      <c r="CC80" s="1093"/>
      <c r="CD80" s="1093"/>
      <c r="CE80" s="1093"/>
      <c r="CF80" s="1093"/>
      <c r="CG80" s="1093"/>
      <c r="CH80" s="1093"/>
      <c r="CI80" s="1093"/>
      <c r="CJ80" s="1093"/>
      <c r="CK80" s="1093"/>
      <c r="CL80" s="1093"/>
      <c r="CM80" s="1093"/>
      <c r="CN80" s="1094"/>
      <c r="CO80" s="965">
        <f>ROUNDDOWN(BF56/1000,0)</f>
        <v>0</v>
      </c>
      <c r="CP80" s="950"/>
      <c r="CQ80" s="950"/>
      <c r="CR80" s="950"/>
      <c r="CS80" s="950"/>
      <c r="CT80" s="950"/>
      <c r="CU80" s="950"/>
      <c r="CV80" s="950"/>
      <c r="CW80" s="950"/>
      <c r="CX80" s="950"/>
      <c r="CY80" s="959" t="s">
        <v>259</v>
      </c>
      <c r="CZ80" s="959"/>
      <c r="DA80" s="1074"/>
      <c r="DB80" s="330"/>
      <c r="DC80" s="330"/>
      <c r="DD80" s="330"/>
      <c r="DE80" s="330"/>
      <c r="DF80" s="330"/>
      <c r="DG80" s="330"/>
      <c r="DH80" s="330"/>
      <c r="DI80" s="330"/>
      <c r="DJ80" s="330"/>
      <c r="DK80" s="330"/>
      <c r="DL80" s="330"/>
      <c r="DM80" s="330"/>
      <c r="DN80" s="330"/>
      <c r="DO80" s="330"/>
      <c r="DP80" s="330"/>
      <c r="DQ80" s="330"/>
      <c r="DR80" s="330"/>
      <c r="DS80" s="330"/>
      <c r="DT80" s="330"/>
      <c r="DU80" s="330"/>
      <c r="DV80" s="330"/>
      <c r="DW80" s="330"/>
      <c r="DX80" s="330"/>
      <c r="DY80" s="330"/>
      <c r="DZ80" s="330"/>
      <c r="EA80" s="330"/>
      <c r="EB80" s="330"/>
    </row>
    <row r="81" spans="1:132" ht="14" customHeight="1">
      <c r="A81" s="972"/>
      <c r="B81" s="973"/>
      <c r="C81" s="973"/>
      <c r="D81" s="973"/>
      <c r="E81" s="973"/>
      <c r="F81" s="973"/>
      <c r="G81" s="973"/>
      <c r="H81" s="973"/>
      <c r="I81" s="973"/>
      <c r="J81" s="973"/>
      <c r="K81" s="973"/>
      <c r="L81" s="973"/>
      <c r="M81" s="973"/>
      <c r="N81" s="973"/>
      <c r="O81" s="973"/>
      <c r="P81" s="973"/>
      <c r="Q81" s="973"/>
      <c r="R81" s="973"/>
      <c r="S81" s="944"/>
      <c r="T81" s="944"/>
      <c r="U81" s="944"/>
      <c r="V81" s="944"/>
      <c r="W81" s="944"/>
      <c r="X81" s="944"/>
      <c r="Y81" s="944"/>
      <c r="Z81" s="944"/>
      <c r="AA81" s="944"/>
      <c r="AB81" s="944"/>
      <c r="AC81" s="944"/>
      <c r="AD81" s="944"/>
      <c r="AE81" s="944"/>
      <c r="AF81" s="944"/>
      <c r="AG81" s="944"/>
      <c r="AH81" s="944"/>
      <c r="AI81" s="944"/>
      <c r="AJ81" s="945" t="s">
        <v>260</v>
      </c>
      <c r="AK81" s="945"/>
      <c r="AL81" s="945"/>
      <c r="AM81" s="945"/>
      <c r="AN81" s="945"/>
      <c r="AO81" s="945"/>
      <c r="AP81" s="945"/>
      <c r="AQ81" s="945"/>
      <c r="AR81" s="945"/>
      <c r="AS81" s="945"/>
      <c r="AT81" s="331"/>
      <c r="AU81" s="771"/>
      <c r="AV81" s="771"/>
      <c r="AW81" s="771"/>
      <c r="AX81" s="771"/>
      <c r="AY81" s="771"/>
      <c r="AZ81" s="771"/>
      <c r="BA81" s="771"/>
      <c r="BB81" s="771"/>
      <c r="BC81" s="771"/>
      <c r="BD81" s="771"/>
      <c r="BE81" s="771"/>
      <c r="BF81" s="771"/>
      <c r="BG81" s="771"/>
      <c r="BH81" s="771"/>
      <c r="BI81" s="771"/>
      <c r="BJ81" s="771"/>
      <c r="BK81" s="771"/>
      <c r="BL81" s="771"/>
      <c r="BM81" s="771"/>
      <c r="BN81" s="771"/>
      <c r="BO81" s="771"/>
      <c r="BP81" s="771"/>
      <c r="BQ81" s="330"/>
      <c r="BR81" s="330"/>
      <c r="BS81" s="1099"/>
      <c r="BT81" s="1100"/>
      <c r="BU81" s="1100"/>
      <c r="BV81" s="1100"/>
      <c r="BW81" s="1100"/>
      <c r="BX81" s="1100"/>
      <c r="BY81" s="1100"/>
      <c r="BZ81" s="1100"/>
      <c r="CA81" s="1100"/>
      <c r="CB81" s="476"/>
      <c r="CC81" s="1093"/>
      <c r="CD81" s="1093"/>
      <c r="CE81" s="1093"/>
      <c r="CF81" s="1093"/>
      <c r="CG81" s="1093"/>
      <c r="CH81" s="1093"/>
      <c r="CI81" s="1093"/>
      <c r="CJ81" s="1093"/>
      <c r="CK81" s="1093"/>
      <c r="CL81" s="1093"/>
      <c r="CM81" s="1093"/>
      <c r="CN81" s="1094"/>
      <c r="CO81" s="958" t="s">
        <v>354</v>
      </c>
      <c r="CP81" s="959"/>
      <c r="CQ81" s="959"/>
      <c r="CR81" s="959"/>
      <c r="CS81" s="959"/>
      <c r="CT81" s="959"/>
      <c r="CU81" s="959"/>
      <c r="CV81" s="959"/>
      <c r="CW81" s="959"/>
      <c r="CX81" s="959"/>
      <c r="CY81" s="959"/>
      <c r="CZ81" s="959"/>
      <c r="DA81" s="1074"/>
      <c r="DB81" s="330"/>
      <c r="DC81" s="330"/>
      <c r="DD81" s="330"/>
      <c r="DE81" s="330"/>
      <c r="DF81" s="330"/>
      <c r="DG81" s="330"/>
      <c r="DH81" s="330"/>
      <c r="DI81" s="330"/>
      <c r="DJ81" s="330"/>
      <c r="DK81" s="330"/>
      <c r="DL81" s="330"/>
      <c r="DM81" s="330"/>
      <c r="DN81" s="330"/>
      <c r="DO81" s="330"/>
      <c r="DP81" s="330"/>
      <c r="DQ81" s="330"/>
      <c r="DR81" s="330"/>
      <c r="DS81" s="330"/>
      <c r="DT81" s="330"/>
      <c r="DU81" s="330"/>
      <c r="DV81" s="330"/>
      <c r="DW81" s="330"/>
      <c r="DX81" s="330"/>
      <c r="DY81" s="330"/>
      <c r="DZ81" s="330"/>
      <c r="EA81" s="330"/>
      <c r="EB81" s="330"/>
    </row>
    <row r="82" spans="1:132" ht="14" customHeight="1">
      <c r="A82" s="974"/>
      <c r="B82" s="975"/>
      <c r="C82" s="975"/>
      <c r="D82" s="975"/>
      <c r="E82" s="975"/>
      <c r="F82" s="975"/>
      <c r="G82" s="975"/>
      <c r="H82" s="975"/>
      <c r="I82" s="975"/>
      <c r="J82" s="975"/>
      <c r="K82" s="975"/>
      <c r="L82" s="975"/>
      <c r="M82" s="975"/>
      <c r="N82" s="975"/>
      <c r="O82" s="975"/>
      <c r="P82" s="975"/>
      <c r="Q82" s="975"/>
      <c r="R82" s="975"/>
      <c r="S82" s="944"/>
      <c r="T82" s="944"/>
      <c r="U82" s="944"/>
      <c r="V82" s="944"/>
      <c r="W82" s="944"/>
      <c r="X82" s="944"/>
      <c r="Y82" s="944"/>
      <c r="Z82" s="944"/>
      <c r="AA82" s="944"/>
      <c r="AB82" s="944"/>
      <c r="AC82" s="944"/>
      <c r="AD82" s="944"/>
      <c r="AE82" s="944"/>
      <c r="AF82" s="944"/>
      <c r="AG82" s="944"/>
      <c r="AH82" s="944"/>
      <c r="AI82" s="944"/>
      <c r="AJ82" s="945" t="s">
        <v>260</v>
      </c>
      <c r="AK82" s="945"/>
      <c r="AL82" s="945"/>
      <c r="AM82" s="945"/>
      <c r="AN82" s="945"/>
      <c r="AO82" s="945"/>
      <c r="AP82" s="945"/>
      <c r="AQ82" s="945"/>
      <c r="AR82" s="945"/>
      <c r="AS82" s="945"/>
      <c r="AT82" s="331"/>
      <c r="AU82" s="771"/>
      <c r="AV82" s="771"/>
      <c r="AW82" s="771"/>
      <c r="AX82" s="771"/>
      <c r="AY82" s="771"/>
      <c r="AZ82" s="771"/>
      <c r="BA82" s="771"/>
      <c r="BB82" s="771"/>
      <c r="BC82" s="771"/>
      <c r="BD82" s="771"/>
      <c r="BE82" s="771"/>
      <c r="BF82" s="771"/>
      <c r="BG82" s="771"/>
      <c r="BH82" s="771"/>
      <c r="BI82" s="771"/>
      <c r="BJ82" s="771"/>
      <c r="BK82" s="771"/>
      <c r="BL82" s="771"/>
      <c r="BM82" s="771"/>
      <c r="BN82" s="771"/>
      <c r="BO82" s="771"/>
      <c r="BP82" s="771"/>
      <c r="BQ82" s="330"/>
      <c r="BR82" s="330"/>
      <c r="BS82" s="1101"/>
      <c r="BT82" s="1102"/>
      <c r="BU82" s="1102"/>
      <c r="BV82" s="1102"/>
      <c r="BW82" s="1102"/>
      <c r="BX82" s="1102"/>
      <c r="BY82" s="1102"/>
      <c r="BZ82" s="1102"/>
      <c r="CA82" s="1102"/>
      <c r="CB82" s="773"/>
      <c r="CC82" s="1095"/>
      <c r="CD82" s="1095"/>
      <c r="CE82" s="1095"/>
      <c r="CF82" s="1095"/>
      <c r="CG82" s="1095"/>
      <c r="CH82" s="1095"/>
      <c r="CI82" s="1095"/>
      <c r="CJ82" s="1095"/>
      <c r="CK82" s="1095"/>
      <c r="CL82" s="1095"/>
      <c r="CM82" s="1095"/>
      <c r="CN82" s="1096"/>
      <c r="CO82" s="961"/>
      <c r="CP82" s="1075"/>
      <c r="CQ82" s="1075"/>
      <c r="CR82" s="1075"/>
      <c r="CS82" s="1075"/>
      <c r="CT82" s="1075"/>
      <c r="CU82" s="1075"/>
      <c r="CV82" s="1075"/>
      <c r="CW82" s="1075"/>
      <c r="CX82" s="1075"/>
      <c r="CY82" s="1075"/>
      <c r="CZ82" s="1075"/>
      <c r="DA82" s="1076"/>
      <c r="DB82" s="330"/>
      <c r="DC82" s="330"/>
      <c r="DD82" s="330"/>
      <c r="DE82" s="330"/>
      <c r="DF82" s="330"/>
      <c r="DG82" s="330"/>
      <c r="DH82" s="330"/>
      <c r="DI82" s="330"/>
      <c r="DJ82" s="330"/>
      <c r="DK82" s="330"/>
      <c r="DL82" s="330"/>
      <c r="DM82" s="330"/>
      <c r="DN82" s="330"/>
      <c r="DO82" s="330"/>
      <c r="DP82" s="330"/>
      <c r="DQ82" s="330"/>
      <c r="DR82" s="330"/>
      <c r="DS82" s="330"/>
      <c r="DT82" s="330"/>
      <c r="DU82" s="330"/>
      <c r="DV82" s="330"/>
      <c r="DW82" s="330"/>
      <c r="DX82" s="330"/>
      <c r="DY82" s="330"/>
      <c r="DZ82" s="330"/>
      <c r="EA82" s="330"/>
      <c r="EB82" s="330"/>
    </row>
    <row r="83" spans="1:132" ht="14" customHeight="1">
      <c r="A83" s="330"/>
      <c r="B83" s="330"/>
      <c r="C83" s="330"/>
      <c r="D83" s="330"/>
      <c r="E83" s="330"/>
      <c r="F83" s="330"/>
      <c r="G83" s="330"/>
      <c r="H83" s="330"/>
      <c r="I83" s="330"/>
      <c r="J83" s="330"/>
      <c r="K83" s="330"/>
      <c r="L83" s="330"/>
      <c r="M83" s="330"/>
      <c r="N83" s="330"/>
      <c r="O83" s="330"/>
      <c r="P83" s="330"/>
      <c r="Q83" s="330"/>
      <c r="R83" s="330"/>
      <c r="S83" s="330"/>
      <c r="T83" s="330"/>
      <c r="U83" s="330"/>
      <c r="V83" s="330"/>
      <c r="W83" s="330"/>
      <c r="X83" s="330"/>
      <c r="Y83" s="330"/>
      <c r="Z83" s="330"/>
      <c r="AA83" s="330"/>
      <c r="AB83" s="330"/>
      <c r="AC83" s="330"/>
      <c r="AD83" s="330"/>
      <c r="AE83" s="330"/>
      <c r="AF83" s="330"/>
      <c r="AG83" s="330"/>
      <c r="AH83" s="330"/>
      <c r="AI83" s="330"/>
      <c r="AJ83" s="330"/>
      <c r="AK83" s="330"/>
      <c r="AL83" s="330"/>
      <c r="AM83" s="330"/>
      <c r="AN83" s="330"/>
      <c r="AO83" s="330"/>
      <c r="AP83" s="330"/>
      <c r="AQ83" s="330"/>
      <c r="AR83" s="330"/>
      <c r="AS83" s="330"/>
      <c r="AT83" s="331"/>
      <c r="AU83" s="771"/>
      <c r="AV83" s="771"/>
      <c r="AW83" s="771"/>
      <c r="AX83" s="771"/>
      <c r="AY83" s="771"/>
      <c r="AZ83" s="771"/>
      <c r="BA83" s="771"/>
      <c r="BB83" s="771"/>
      <c r="BC83" s="771"/>
      <c r="BD83" s="771"/>
      <c r="BE83" s="771"/>
      <c r="BF83" s="771"/>
      <c r="BG83" s="771"/>
      <c r="BH83" s="771"/>
      <c r="BI83" s="771"/>
      <c r="BJ83" s="771"/>
      <c r="BK83" s="771"/>
      <c r="BL83" s="771"/>
      <c r="BM83" s="771"/>
      <c r="BN83" s="771"/>
      <c r="BO83" s="771"/>
      <c r="BP83" s="771"/>
      <c r="BQ83" s="330"/>
      <c r="BR83" s="330"/>
      <c r="BS83" s="330"/>
      <c r="BT83" s="330"/>
      <c r="BU83" s="330"/>
      <c r="BV83" s="330"/>
      <c r="BW83" s="330"/>
      <c r="BX83" s="330"/>
      <c r="BY83" s="330"/>
      <c r="BZ83" s="330"/>
      <c r="CA83" s="330"/>
      <c r="CB83" s="330"/>
      <c r="CC83" s="330"/>
      <c r="CD83" s="330"/>
      <c r="CE83" s="330"/>
      <c r="CF83" s="330"/>
      <c r="CG83" s="330"/>
      <c r="CH83" s="330"/>
      <c r="CI83" s="330"/>
      <c r="CJ83" s="330"/>
      <c r="CK83" s="330"/>
      <c r="CL83" s="330"/>
      <c r="CM83" s="330"/>
      <c r="CN83" s="330"/>
      <c r="CO83" s="330"/>
      <c r="CP83" s="330"/>
      <c r="CQ83" s="330"/>
      <c r="CR83" s="330"/>
      <c r="CS83" s="330"/>
      <c r="CT83" s="330"/>
      <c r="CU83" s="330"/>
      <c r="CV83" s="330"/>
      <c r="CW83" s="330"/>
      <c r="CX83" s="330"/>
      <c r="CY83" s="330"/>
      <c r="CZ83" s="330"/>
      <c r="DA83" s="330"/>
      <c r="DB83" s="330"/>
      <c r="DC83" s="330"/>
      <c r="DD83" s="330"/>
      <c r="DE83" s="330"/>
      <c r="DF83" s="330"/>
      <c r="DG83" s="330"/>
      <c r="DH83" s="330"/>
      <c r="DI83" s="330"/>
      <c r="DJ83" s="330"/>
      <c r="DK83" s="330"/>
      <c r="DL83" s="330"/>
      <c r="DM83" s="330"/>
      <c r="DN83" s="330"/>
      <c r="DO83" s="330"/>
      <c r="DP83" s="330"/>
      <c r="DQ83" s="330"/>
      <c r="DR83" s="330"/>
      <c r="DS83" s="330"/>
      <c r="DT83" s="330"/>
      <c r="DU83" s="330"/>
      <c r="DV83" s="330"/>
      <c r="DW83" s="330"/>
      <c r="DX83" s="330"/>
      <c r="DY83" s="330"/>
      <c r="DZ83" s="330"/>
      <c r="EA83" s="330"/>
      <c r="EB83" s="330"/>
    </row>
    <row r="84" spans="1:132" ht="14" customHeight="1">
      <c r="A84" s="330"/>
      <c r="B84" s="330"/>
      <c r="C84" s="330"/>
      <c r="D84" s="330"/>
      <c r="E84" s="330"/>
      <c r="F84" s="330"/>
      <c r="G84" s="330"/>
      <c r="H84" s="330"/>
      <c r="I84" s="330"/>
      <c r="J84" s="330"/>
      <c r="K84" s="330"/>
      <c r="L84" s="330"/>
      <c r="M84" s="330"/>
      <c r="N84" s="330"/>
      <c r="O84" s="330"/>
      <c r="P84" s="330"/>
      <c r="Q84" s="330"/>
      <c r="R84" s="330"/>
      <c r="S84" s="330"/>
      <c r="T84" s="330"/>
      <c r="U84" s="330"/>
      <c r="V84" s="330"/>
      <c r="W84" s="330"/>
      <c r="X84" s="330"/>
      <c r="Y84" s="330"/>
      <c r="Z84" s="330"/>
      <c r="AA84" s="330"/>
      <c r="AB84" s="330"/>
      <c r="AC84" s="330"/>
      <c r="AD84" s="330"/>
      <c r="AE84" s="330"/>
      <c r="AF84" s="330"/>
      <c r="AG84" s="330"/>
      <c r="AH84" s="330"/>
      <c r="AI84" s="330"/>
      <c r="AJ84" s="330"/>
      <c r="AK84" s="330"/>
      <c r="AL84" s="330"/>
      <c r="AM84" s="330"/>
      <c r="AN84" s="330"/>
      <c r="AO84" s="330"/>
      <c r="AP84" s="330"/>
      <c r="AQ84" s="330"/>
      <c r="AR84" s="330"/>
      <c r="AS84" s="330"/>
      <c r="AT84" s="331"/>
      <c r="AU84" s="771"/>
      <c r="AV84" s="771"/>
      <c r="AW84" s="771"/>
      <c r="AX84" s="771"/>
      <c r="AY84" s="771"/>
      <c r="AZ84" s="771"/>
      <c r="BA84" s="771"/>
      <c r="BB84" s="771"/>
      <c r="BC84" s="771"/>
      <c r="BD84" s="771"/>
      <c r="BE84" s="771"/>
      <c r="BF84" s="771"/>
      <c r="BG84" s="771"/>
      <c r="BH84" s="771"/>
      <c r="BI84" s="771"/>
      <c r="BJ84" s="771"/>
      <c r="BK84" s="771"/>
      <c r="BL84" s="771"/>
      <c r="BM84" s="771"/>
      <c r="BN84" s="771"/>
      <c r="BO84" s="771"/>
      <c r="BP84" s="771"/>
      <c r="BQ84" s="330"/>
      <c r="BR84" s="330"/>
      <c r="BS84" s="330"/>
      <c r="BT84" s="330"/>
      <c r="BU84" s="330"/>
      <c r="BV84" s="330"/>
      <c r="BW84" s="330"/>
      <c r="BX84" s="330"/>
      <c r="BY84" s="330"/>
      <c r="BZ84" s="330"/>
      <c r="CA84" s="330"/>
      <c r="CB84" s="330"/>
      <c r="CC84" s="330"/>
      <c r="CD84" s="330"/>
      <c r="CE84" s="330"/>
      <c r="CF84" s="330"/>
      <c r="CG84" s="330"/>
      <c r="CH84" s="330"/>
      <c r="CI84" s="330"/>
      <c r="CJ84" s="330"/>
      <c r="CK84" s="330"/>
      <c r="CL84" s="330"/>
      <c r="CM84" s="330"/>
      <c r="CN84" s="330"/>
      <c r="CO84" s="330"/>
      <c r="CP84" s="330"/>
      <c r="CQ84" s="330"/>
      <c r="CR84" s="330"/>
      <c r="CS84" s="330"/>
      <c r="CT84" s="330"/>
      <c r="CU84" s="330"/>
      <c r="CV84" s="330"/>
      <c r="CW84" s="330"/>
      <c r="CX84" s="330"/>
      <c r="CY84" s="330"/>
      <c r="CZ84" s="330"/>
      <c r="DA84" s="330"/>
      <c r="DB84" s="330"/>
      <c r="DC84" s="330"/>
      <c r="DD84" s="330"/>
      <c r="DE84" s="330"/>
      <c r="DF84" s="330"/>
      <c r="DG84" s="330"/>
      <c r="DH84" s="330"/>
      <c r="DI84" s="330"/>
      <c r="DJ84" s="330"/>
      <c r="DK84" s="330"/>
      <c r="DL84" s="330"/>
      <c r="DM84" s="330"/>
      <c r="DN84" s="330"/>
      <c r="DO84" s="330"/>
      <c r="DP84" s="330"/>
      <c r="DQ84" s="330"/>
      <c r="DR84" s="330"/>
      <c r="DS84" s="330"/>
      <c r="DT84" s="330"/>
      <c r="DU84" s="330"/>
      <c r="DV84" s="330"/>
      <c r="DW84" s="330"/>
      <c r="DX84" s="330"/>
      <c r="DY84" s="330"/>
      <c r="DZ84" s="330"/>
      <c r="EA84" s="330"/>
      <c r="EB84" s="330"/>
    </row>
    <row r="85" spans="1:132" ht="14" customHeight="1">
      <c r="A85" s="330"/>
      <c r="B85" s="330"/>
      <c r="C85" s="330"/>
      <c r="D85" s="330"/>
      <c r="E85" s="330"/>
      <c r="F85" s="330"/>
      <c r="G85" s="330"/>
      <c r="H85" s="330"/>
      <c r="I85" s="330"/>
      <c r="J85" s="330"/>
      <c r="K85" s="330"/>
      <c r="L85" s="330"/>
      <c r="M85" s="330"/>
      <c r="N85" s="330"/>
      <c r="O85" s="330"/>
      <c r="P85" s="330"/>
      <c r="Q85" s="330"/>
      <c r="R85" s="330"/>
      <c r="S85" s="330"/>
      <c r="T85" s="330"/>
      <c r="U85" s="330"/>
      <c r="V85" s="330"/>
      <c r="W85" s="330"/>
      <c r="X85" s="330"/>
      <c r="Y85" s="330"/>
      <c r="Z85" s="330"/>
      <c r="AA85" s="330"/>
      <c r="AB85" s="330"/>
      <c r="AC85" s="330"/>
      <c r="AD85" s="330"/>
      <c r="AE85" s="330"/>
      <c r="AF85" s="330"/>
      <c r="AG85" s="330"/>
      <c r="AH85" s="330"/>
      <c r="AI85" s="330"/>
      <c r="AJ85" s="330"/>
      <c r="AK85" s="330"/>
      <c r="AL85" s="330"/>
      <c r="AM85" s="330"/>
      <c r="AN85" s="330"/>
      <c r="AO85" s="330"/>
      <c r="AP85" s="330"/>
      <c r="AQ85" s="330"/>
      <c r="AR85" s="330"/>
      <c r="AS85" s="330"/>
      <c r="AT85" s="330"/>
      <c r="AU85" s="771"/>
      <c r="AV85" s="771"/>
      <c r="AW85" s="771"/>
      <c r="AX85" s="771"/>
      <c r="AY85" s="771"/>
      <c r="AZ85" s="771"/>
      <c r="BA85" s="771"/>
      <c r="BB85" s="771"/>
      <c r="BC85" s="771"/>
      <c r="BD85" s="771"/>
      <c r="BE85" s="771"/>
      <c r="BF85" s="771"/>
      <c r="BG85" s="771"/>
      <c r="BH85" s="771"/>
      <c r="BI85" s="771"/>
      <c r="BJ85" s="771"/>
      <c r="BK85" s="771"/>
      <c r="BL85" s="771"/>
      <c r="BM85" s="771"/>
      <c r="BN85" s="771"/>
      <c r="BO85" s="771"/>
      <c r="BP85" s="771"/>
      <c r="BQ85" s="330"/>
      <c r="BR85" s="330"/>
      <c r="BS85" s="330"/>
      <c r="BT85" s="330"/>
      <c r="BU85" s="330"/>
      <c r="BV85" s="330"/>
      <c r="BW85" s="330"/>
      <c r="BX85" s="330"/>
      <c r="BY85" s="330"/>
      <c r="BZ85" s="330"/>
      <c r="CA85" s="330"/>
      <c r="CB85" s="330"/>
      <c r="CC85" s="330"/>
      <c r="CD85" s="330"/>
      <c r="CE85" s="330"/>
      <c r="CF85" s="330"/>
      <c r="CG85" s="330"/>
      <c r="CH85" s="330"/>
      <c r="CI85" s="330"/>
      <c r="CJ85" s="330"/>
      <c r="CK85" s="330"/>
      <c r="CL85" s="330"/>
      <c r="CM85" s="330"/>
      <c r="CN85" s="330"/>
      <c r="CO85" s="330"/>
      <c r="CP85" s="330"/>
      <c r="CQ85" s="330"/>
      <c r="CR85" s="330"/>
      <c r="CS85" s="330"/>
      <c r="CT85" s="330"/>
      <c r="CU85" s="330"/>
      <c r="CV85" s="330"/>
      <c r="CW85" s="330"/>
      <c r="CX85" s="330"/>
      <c r="CY85" s="330"/>
      <c r="CZ85" s="330"/>
      <c r="DA85" s="330"/>
      <c r="DB85" s="330"/>
      <c r="DC85" s="330"/>
      <c r="DD85" s="330"/>
      <c r="DE85" s="330"/>
      <c r="DF85" s="330"/>
      <c r="DG85" s="330"/>
      <c r="DH85" s="330"/>
      <c r="DI85" s="330"/>
      <c r="DJ85" s="330"/>
      <c r="DK85" s="330"/>
      <c r="DL85" s="330"/>
      <c r="DM85" s="330"/>
      <c r="DN85" s="330"/>
      <c r="DO85" s="330"/>
      <c r="DP85" s="330"/>
      <c r="DQ85" s="330"/>
      <c r="DR85" s="330"/>
      <c r="DS85" s="330"/>
      <c r="DT85" s="330"/>
      <c r="DU85" s="330"/>
      <c r="DV85" s="330"/>
      <c r="DW85" s="330"/>
      <c r="DX85" s="330"/>
      <c r="DY85" s="330"/>
      <c r="DZ85" s="330"/>
      <c r="EA85" s="330"/>
      <c r="EB85" s="330"/>
    </row>
    <row r="86" spans="1:132" ht="14" hidden="1" customHeight="1">
      <c r="A86" s="330"/>
      <c r="B86" s="330"/>
      <c r="C86" s="330"/>
      <c r="D86" s="330"/>
      <c r="E86" s="330"/>
      <c r="F86" s="330"/>
      <c r="G86" s="330"/>
      <c r="H86" s="330"/>
      <c r="I86" s="330"/>
      <c r="J86" s="330"/>
      <c r="K86" s="330"/>
      <c r="L86" s="330"/>
      <c r="M86" s="330"/>
      <c r="N86" s="330"/>
      <c r="O86" s="330"/>
      <c r="P86" s="330"/>
      <c r="Q86" s="330"/>
      <c r="R86" s="330"/>
      <c r="S86" s="330"/>
      <c r="T86" s="330"/>
      <c r="U86" s="330"/>
      <c r="V86" s="330"/>
      <c r="W86" s="330"/>
      <c r="X86" s="330"/>
      <c r="Y86" s="330"/>
      <c r="Z86" s="330"/>
      <c r="AA86" s="330"/>
      <c r="AB86" s="330"/>
      <c r="AC86" s="330"/>
      <c r="AD86" s="330"/>
      <c r="AE86" s="330"/>
      <c r="AF86" s="330"/>
      <c r="AG86" s="330"/>
      <c r="AH86" s="330"/>
      <c r="AI86" s="330"/>
      <c r="AJ86" s="330"/>
      <c r="AK86" s="330"/>
      <c r="AL86" s="330"/>
      <c r="AM86" s="330"/>
      <c r="AN86" s="330"/>
      <c r="AO86" s="330"/>
      <c r="AP86" s="330"/>
      <c r="AQ86" s="330"/>
      <c r="AR86" s="330"/>
      <c r="AS86" s="330"/>
      <c r="AT86" s="330"/>
      <c r="AU86" s="474"/>
      <c r="AV86" s="474"/>
      <c r="AW86" s="474"/>
      <c r="AX86" s="474"/>
      <c r="AY86" s="474"/>
      <c r="AZ86" s="474"/>
      <c r="BA86" s="474"/>
      <c r="BB86" s="474"/>
      <c r="BC86" s="474"/>
      <c r="BD86" s="474"/>
      <c r="BE86" s="474"/>
      <c r="BF86" s="474"/>
      <c r="BG86" s="474"/>
      <c r="BH86" s="474"/>
      <c r="BI86" s="474"/>
      <c r="BJ86" s="474"/>
      <c r="BK86" s="474"/>
      <c r="BL86" s="474"/>
      <c r="BM86" s="474"/>
      <c r="BN86" s="474"/>
      <c r="BO86" s="474"/>
      <c r="BP86" s="474"/>
      <c r="BQ86" s="330"/>
      <c r="BR86" s="330"/>
      <c r="BS86" s="330"/>
      <c r="BT86" s="330"/>
      <c r="BU86" s="330"/>
      <c r="BV86" s="330"/>
      <c r="BW86" s="330"/>
      <c r="BX86" s="330"/>
      <c r="BY86" s="330"/>
      <c r="BZ86" s="330"/>
      <c r="CA86" s="330"/>
      <c r="CB86" s="330"/>
      <c r="CC86" s="330"/>
      <c r="CD86" s="330"/>
      <c r="CE86" s="330"/>
      <c r="CF86" s="330"/>
      <c r="CG86" s="330"/>
      <c r="CH86" s="330"/>
      <c r="CI86" s="330"/>
      <c r="CJ86" s="330"/>
      <c r="CK86" s="330"/>
      <c r="CL86" s="330"/>
      <c r="CM86" s="330"/>
      <c r="CN86" s="330"/>
      <c r="CO86" s="330"/>
      <c r="CP86" s="330"/>
      <c r="CQ86" s="330"/>
      <c r="CR86" s="330"/>
      <c r="CS86" s="330"/>
      <c r="CT86" s="330"/>
      <c r="CU86" s="330"/>
      <c r="CV86" s="330"/>
      <c r="CW86" s="330"/>
      <c r="CX86" s="330"/>
      <c r="CY86" s="330"/>
      <c r="CZ86" s="330"/>
      <c r="DA86" s="330"/>
      <c r="DB86" s="330"/>
      <c r="DC86" s="330"/>
      <c r="DD86" s="330"/>
      <c r="DE86" s="330"/>
      <c r="DF86" s="330"/>
      <c r="DG86" s="330"/>
      <c r="DH86" s="330"/>
      <c r="DI86" s="330"/>
      <c r="DJ86" s="330"/>
      <c r="DK86" s="330"/>
      <c r="DL86" s="330"/>
      <c r="DM86" s="330"/>
      <c r="DN86" s="330"/>
      <c r="DO86" s="330"/>
      <c r="DP86" s="330"/>
      <c r="DQ86" s="330"/>
      <c r="DR86" s="330"/>
      <c r="DS86" s="330"/>
      <c r="DT86" s="330"/>
      <c r="DU86" s="330"/>
      <c r="DV86" s="330"/>
      <c r="DW86" s="330"/>
      <c r="DX86" s="330"/>
      <c r="DY86" s="330"/>
      <c r="DZ86" s="330"/>
      <c r="EA86" s="330"/>
      <c r="EB86" s="330"/>
    </row>
    <row r="87" spans="1:132" ht="14" hidden="1" customHeight="1">
      <c r="A87" s="330"/>
      <c r="B87" s="330"/>
      <c r="C87" s="330"/>
      <c r="D87" s="330"/>
      <c r="E87" s="330"/>
      <c r="F87" s="330"/>
      <c r="G87" s="330"/>
      <c r="H87" s="330"/>
      <c r="I87" s="330"/>
      <c r="J87" s="330"/>
      <c r="K87" s="330"/>
      <c r="L87" s="330"/>
      <c r="M87" s="330"/>
      <c r="N87" s="330"/>
      <c r="O87" s="330"/>
      <c r="P87" s="330"/>
      <c r="Q87" s="330"/>
      <c r="R87" s="330"/>
      <c r="S87" s="330"/>
      <c r="T87" s="330"/>
      <c r="U87" s="330"/>
      <c r="V87" s="330"/>
      <c r="W87" s="330"/>
      <c r="X87" s="330"/>
      <c r="Y87" s="330"/>
      <c r="Z87" s="330"/>
      <c r="AA87" s="330"/>
      <c r="AB87" s="330"/>
      <c r="AC87" s="330"/>
      <c r="AD87" s="330"/>
      <c r="AE87" s="330"/>
      <c r="AF87" s="330"/>
      <c r="AG87" s="330"/>
      <c r="AH87" s="330"/>
      <c r="AI87" s="330"/>
      <c r="AJ87" s="330"/>
      <c r="AK87" s="330"/>
      <c r="AL87" s="330"/>
      <c r="AM87" s="330"/>
      <c r="AN87" s="330"/>
      <c r="AO87" s="330"/>
      <c r="AP87" s="330"/>
      <c r="AQ87" s="330"/>
      <c r="AR87" s="330"/>
      <c r="AS87" s="330"/>
      <c r="AT87" s="330"/>
      <c r="AU87" s="330"/>
      <c r="AV87" s="330"/>
      <c r="AW87" s="330"/>
      <c r="AX87" s="330"/>
      <c r="AY87" s="330"/>
      <c r="AZ87" s="330"/>
      <c r="BA87" s="330"/>
      <c r="BB87" s="330"/>
      <c r="BC87" s="330"/>
      <c r="BD87" s="330"/>
      <c r="BE87" s="330"/>
      <c r="BF87" s="330"/>
      <c r="BG87" s="330"/>
      <c r="BH87" s="330"/>
      <c r="BI87" s="330"/>
      <c r="BJ87" s="330"/>
      <c r="BK87" s="330"/>
      <c r="BL87" s="330"/>
      <c r="BM87" s="330"/>
      <c r="BN87" s="330"/>
      <c r="BO87" s="330"/>
      <c r="BP87" s="330"/>
      <c r="BQ87" s="330"/>
      <c r="BR87" s="330"/>
      <c r="BS87" s="330"/>
      <c r="BT87" s="330"/>
      <c r="BU87" s="330"/>
      <c r="BV87" s="330"/>
      <c r="BW87" s="330"/>
      <c r="BX87" s="330"/>
      <c r="BY87" s="330"/>
      <c r="BZ87" s="330"/>
      <c r="CA87" s="330"/>
      <c r="CB87" s="330"/>
      <c r="CC87" s="330"/>
      <c r="CD87" s="330"/>
      <c r="CE87" s="330"/>
      <c r="CF87" s="330"/>
      <c r="CG87" s="330"/>
      <c r="CH87" s="330"/>
      <c r="CI87" s="330"/>
      <c r="CJ87" s="330"/>
      <c r="CK87" s="330"/>
      <c r="CL87" s="330"/>
      <c r="CM87" s="330"/>
      <c r="CN87" s="330"/>
      <c r="CO87" s="330"/>
      <c r="CP87" s="330"/>
      <c r="CQ87" s="330"/>
      <c r="CR87" s="330"/>
      <c r="CS87" s="330"/>
      <c r="CT87" s="330"/>
      <c r="CU87" s="330"/>
      <c r="CV87" s="330"/>
      <c r="CW87" s="330"/>
      <c r="CX87" s="330"/>
      <c r="CY87" s="330"/>
      <c r="CZ87" s="330"/>
      <c r="DA87" s="330"/>
      <c r="DB87" s="330"/>
      <c r="DC87" s="330"/>
      <c r="DD87" s="330"/>
      <c r="DE87" s="330"/>
      <c r="DF87" s="330"/>
      <c r="DG87" s="330"/>
      <c r="DH87" s="330"/>
      <c r="DI87" s="330"/>
      <c r="DJ87" s="330"/>
      <c r="DK87" s="330"/>
      <c r="DL87" s="330"/>
      <c r="DM87" s="330"/>
      <c r="DN87" s="330"/>
      <c r="DO87" s="330"/>
      <c r="DP87" s="330"/>
      <c r="DQ87" s="330"/>
      <c r="DR87" s="330"/>
      <c r="DS87" s="330"/>
      <c r="DT87" s="330"/>
      <c r="DU87" s="330"/>
      <c r="DV87" s="330"/>
      <c r="DW87" s="330"/>
      <c r="DX87" s="330"/>
      <c r="DY87" s="330"/>
      <c r="DZ87" s="330"/>
      <c r="EA87" s="330"/>
      <c r="EB87" s="330"/>
    </row>
    <row r="88" spans="1:132" ht="14" hidden="1" customHeight="1">
      <c r="A88" s="330"/>
      <c r="B88" s="330"/>
      <c r="C88" s="330"/>
      <c r="D88" s="330"/>
      <c r="E88" s="330"/>
      <c r="F88" s="330"/>
      <c r="G88" s="330"/>
      <c r="H88" s="330"/>
      <c r="I88" s="330"/>
      <c r="J88" s="330"/>
      <c r="K88" s="330"/>
      <c r="L88" s="330"/>
      <c r="M88" s="330"/>
      <c r="N88" s="330"/>
      <c r="O88" s="330"/>
      <c r="P88" s="330"/>
      <c r="Q88" s="330"/>
      <c r="R88" s="330"/>
      <c r="S88" s="330"/>
      <c r="T88" s="330"/>
      <c r="U88" s="330"/>
      <c r="V88" s="330"/>
      <c r="W88" s="330"/>
      <c r="X88" s="330"/>
      <c r="Y88" s="330"/>
      <c r="Z88" s="330"/>
      <c r="AA88" s="330"/>
      <c r="AB88" s="330"/>
      <c r="AC88" s="330"/>
      <c r="AD88" s="330"/>
      <c r="AE88" s="330"/>
      <c r="AF88" s="330"/>
      <c r="AG88" s="330"/>
      <c r="AH88" s="330"/>
      <c r="AI88" s="330"/>
      <c r="AJ88" s="330"/>
      <c r="AK88" s="330"/>
      <c r="AL88" s="330"/>
      <c r="AM88" s="330"/>
      <c r="AN88" s="330"/>
      <c r="AO88" s="330"/>
      <c r="AP88" s="330"/>
      <c r="AQ88" s="330"/>
      <c r="AR88" s="330"/>
      <c r="AS88" s="330"/>
      <c r="AT88" s="330"/>
      <c r="AU88" s="330"/>
      <c r="AV88" s="330"/>
      <c r="AW88" s="330"/>
      <c r="AX88" s="330"/>
      <c r="AY88" s="330"/>
      <c r="AZ88" s="330"/>
      <c r="BA88" s="330"/>
      <c r="BB88" s="330"/>
      <c r="BC88" s="330"/>
      <c r="BD88" s="330"/>
      <c r="BE88" s="330"/>
      <c r="BF88" s="330"/>
      <c r="BG88" s="330"/>
      <c r="BH88" s="330"/>
      <c r="BI88" s="330"/>
      <c r="BJ88" s="330"/>
      <c r="BK88" s="330"/>
      <c r="BL88" s="330"/>
      <c r="BM88" s="330"/>
      <c r="BN88" s="330"/>
      <c r="BO88" s="330"/>
      <c r="BP88" s="330"/>
      <c r="BQ88" s="330"/>
      <c r="BR88" s="330"/>
      <c r="BS88" s="330"/>
      <c r="BT88" s="330"/>
      <c r="BU88" s="330"/>
      <c r="BV88" s="330"/>
      <c r="BW88" s="330"/>
      <c r="BX88" s="330"/>
      <c r="BY88" s="330"/>
      <c r="BZ88" s="330"/>
      <c r="CA88" s="330"/>
      <c r="CB88" s="330"/>
      <c r="CC88" s="330"/>
      <c r="CD88" s="330"/>
      <c r="CE88" s="330"/>
      <c r="CF88" s="330"/>
      <c r="CG88" s="330"/>
      <c r="CH88" s="330"/>
      <c r="CI88" s="330"/>
      <c r="CJ88" s="330"/>
      <c r="CK88" s="330"/>
      <c r="CL88" s="330"/>
      <c r="CM88" s="330"/>
      <c r="CN88" s="330"/>
      <c r="CO88" s="330"/>
      <c r="CP88" s="330"/>
      <c r="CQ88" s="330"/>
      <c r="CR88" s="330"/>
      <c r="CS88" s="330"/>
      <c r="CT88" s="330"/>
      <c r="CU88" s="330"/>
      <c r="CV88" s="330"/>
      <c r="CW88" s="330"/>
      <c r="CX88" s="330"/>
      <c r="CY88" s="330"/>
      <c r="CZ88" s="330"/>
      <c r="DA88" s="330"/>
      <c r="DB88" s="330"/>
      <c r="DC88" s="330"/>
      <c r="DD88" s="330"/>
      <c r="DE88" s="330"/>
      <c r="DF88" s="330"/>
      <c r="DG88" s="330"/>
      <c r="DH88" s="330"/>
      <c r="DI88" s="330"/>
      <c r="DJ88" s="330"/>
      <c r="DK88" s="330"/>
      <c r="DL88" s="330"/>
      <c r="DM88" s="330"/>
      <c r="DN88" s="330"/>
      <c r="DO88" s="330"/>
      <c r="DP88" s="330"/>
      <c r="DQ88" s="330"/>
      <c r="DR88" s="330"/>
      <c r="DS88" s="330"/>
      <c r="DT88" s="330"/>
      <c r="DU88" s="330"/>
      <c r="DV88" s="330"/>
      <c r="DW88" s="330"/>
      <c r="DX88" s="330"/>
      <c r="DY88" s="330"/>
      <c r="DZ88" s="330"/>
      <c r="EA88" s="330"/>
      <c r="EB88" s="330"/>
    </row>
    <row r="89" spans="1:132" ht="14" hidden="1" customHeight="1">
      <c r="A89" s="330"/>
      <c r="B89" s="330"/>
      <c r="C89" s="330"/>
      <c r="D89" s="330"/>
      <c r="E89" s="330"/>
      <c r="F89" s="330"/>
      <c r="G89" s="330"/>
      <c r="H89" s="330"/>
      <c r="I89" s="330"/>
      <c r="J89" s="330"/>
      <c r="K89" s="330"/>
      <c r="L89" s="330"/>
      <c r="M89" s="330"/>
      <c r="N89" s="330"/>
      <c r="O89" s="330"/>
      <c r="P89" s="330"/>
      <c r="Q89" s="330"/>
      <c r="R89" s="330"/>
      <c r="S89" s="330"/>
      <c r="T89" s="330"/>
      <c r="U89" s="330"/>
      <c r="V89" s="330"/>
      <c r="W89" s="330"/>
      <c r="X89" s="330"/>
      <c r="Y89" s="330"/>
      <c r="Z89" s="330"/>
      <c r="AA89" s="330"/>
      <c r="AB89" s="330"/>
      <c r="AC89" s="330"/>
      <c r="AD89" s="330"/>
      <c r="AE89" s="330"/>
      <c r="AF89" s="330"/>
      <c r="AG89" s="330"/>
      <c r="AH89" s="330"/>
      <c r="AI89" s="330"/>
      <c r="AJ89" s="330"/>
      <c r="AK89" s="330"/>
      <c r="AL89" s="330"/>
      <c r="AM89" s="330"/>
      <c r="AN89" s="330"/>
      <c r="AO89" s="330"/>
      <c r="AP89" s="330"/>
      <c r="AQ89" s="330"/>
      <c r="AR89" s="330"/>
      <c r="AS89" s="330"/>
      <c r="AT89" s="330"/>
      <c r="AU89" s="330"/>
      <c r="AV89" s="330"/>
      <c r="AW89" s="330"/>
      <c r="AX89" s="330"/>
      <c r="AY89" s="330"/>
      <c r="AZ89" s="330"/>
      <c r="BA89" s="330"/>
      <c r="BB89" s="330"/>
      <c r="BC89" s="330"/>
      <c r="BD89" s="330"/>
      <c r="BE89" s="330"/>
      <c r="BF89" s="330"/>
      <c r="BG89" s="330"/>
      <c r="BH89" s="330"/>
      <c r="BI89" s="330"/>
      <c r="BJ89" s="330"/>
      <c r="BK89" s="330"/>
      <c r="BL89" s="330"/>
      <c r="BM89" s="330"/>
      <c r="BN89" s="330"/>
      <c r="BO89" s="330"/>
      <c r="BP89" s="330"/>
      <c r="BQ89" s="330"/>
      <c r="BR89" s="330"/>
      <c r="BS89" s="330"/>
      <c r="BT89" s="330"/>
      <c r="BU89" s="330"/>
      <c r="BV89" s="330"/>
      <c r="BW89" s="330"/>
      <c r="BX89" s="330"/>
      <c r="BY89" s="330"/>
      <c r="BZ89" s="330"/>
      <c r="CA89" s="330"/>
      <c r="CB89" s="330"/>
      <c r="CC89" s="330"/>
      <c r="CD89" s="330"/>
      <c r="CE89" s="330"/>
      <c r="CF89" s="330"/>
      <c r="CG89" s="330"/>
      <c r="CH89" s="330"/>
      <c r="CI89" s="330"/>
      <c r="CJ89" s="330"/>
      <c r="CK89" s="330"/>
      <c r="CL89" s="330"/>
      <c r="CM89" s="330"/>
      <c r="CN89" s="330"/>
      <c r="CO89" s="330"/>
      <c r="CP89" s="330"/>
      <c r="CQ89" s="330"/>
      <c r="CR89" s="330"/>
      <c r="CS89" s="330"/>
      <c r="CT89" s="330"/>
      <c r="CU89" s="330"/>
      <c r="CV89" s="330"/>
      <c r="CW89" s="330"/>
      <c r="CX89" s="330"/>
      <c r="CY89" s="330"/>
      <c r="CZ89" s="330"/>
      <c r="DA89" s="330"/>
      <c r="DB89" s="330"/>
      <c r="DC89" s="330"/>
      <c r="DD89" s="330"/>
      <c r="DE89" s="330"/>
      <c r="DF89" s="330"/>
      <c r="DG89" s="330"/>
      <c r="DH89" s="330"/>
      <c r="DI89" s="330"/>
      <c r="DJ89" s="330"/>
      <c r="DK89" s="330"/>
      <c r="DL89" s="330"/>
      <c r="DM89" s="330"/>
      <c r="DN89" s="330"/>
      <c r="DO89" s="330"/>
      <c r="DP89" s="330"/>
      <c r="DQ89" s="330"/>
      <c r="DR89" s="330"/>
      <c r="DS89" s="330"/>
      <c r="DT89" s="330"/>
      <c r="DU89" s="330"/>
      <c r="DV89" s="330"/>
      <c r="DW89" s="330"/>
      <c r="DX89" s="330"/>
      <c r="DY89" s="330"/>
      <c r="DZ89" s="330"/>
      <c r="EA89" s="330"/>
      <c r="EB89" s="330"/>
    </row>
    <row r="90" spans="1:132" ht="14" hidden="1" customHeight="1">
      <c r="A90" s="330"/>
      <c r="B90" s="330"/>
      <c r="C90" s="330"/>
      <c r="D90" s="330"/>
      <c r="E90" s="330"/>
      <c r="F90" s="330"/>
      <c r="G90" s="330"/>
      <c r="H90" s="330"/>
      <c r="I90" s="330"/>
      <c r="J90" s="330"/>
      <c r="K90" s="330"/>
      <c r="L90" s="330"/>
      <c r="M90" s="330"/>
      <c r="N90" s="330"/>
      <c r="O90" s="330"/>
      <c r="P90" s="330"/>
      <c r="Q90" s="330"/>
      <c r="R90" s="330"/>
      <c r="S90" s="330"/>
      <c r="T90" s="330"/>
      <c r="U90" s="330"/>
      <c r="V90" s="330"/>
      <c r="W90" s="330"/>
      <c r="X90" s="330"/>
      <c r="Y90" s="330"/>
      <c r="Z90" s="330"/>
      <c r="AA90" s="330"/>
      <c r="AB90" s="330"/>
      <c r="AC90" s="330"/>
      <c r="AD90" s="330"/>
      <c r="AE90" s="330"/>
      <c r="AF90" s="330"/>
      <c r="AG90" s="330"/>
      <c r="AH90" s="330"/>
      <c r="AI90" s="330"/>
      <c r="AJ90" s="330"/>
      <c r="AK90" s="330"/>
      <c r="AL90" s="330"/>
      <c r="AM90" s="330"/>
      <c r="AN90" s="330"/>
      <c r="AO90" s="330"/>
      <c r="AP90" s="330"/>
      <c r="AQ90" s="330"/>
      <c r="AR90" s="330"/>
      <c r="AS90" s="330"/>
      <c r="AT90" s="330"/>
      <c r="AU90" s="330"/>
      <c r="AV90" s="330"/>
      <c r="AW90" s="330"/>
      <c r="AX90" s="330"/>
      <c r="AY90" s="330"/>
      <c r="AZ90" s="330"/>
      <c r="BA90" s="330"/>
      <c r="BB90" s="330"/>
      <c r="BC90" s="330"/>
      <c r="BD90" s="330"/>
      <c r="BE90" s="330"/>
      <c r="BF90" s="330"/>
      <c r="BG90" s="330"/>
      <c r="BH90" s="330"/>
      <c r="BI90" s="330"/>
      <c r="BJ90" s="330"/>
      <c r="BK90" s="330"/>
      <c r="BL90" s="330"/>
      <c r="BM90" s="330"/>
      <c r="BN90" s="330"/>
      <c r="BO90" s="330"/>
      <c r="BP90" s="330"/>
      <c r="BQ90" s="330"/>
      <c r="BR90" s="330"/>
      <c r="BS90" s="330"/>
      <c r="BT90" s="330"/>
      <c r="BU90" s="330"/>
      <c r="BV90" s="330"/>
      <c r="BW90" s="330"/>
      <c r="BX90" s="330"/>
      <c r="BY90" s="330"/>
      <c r="BZ90" s="330"/>
      <c r="CA90" s="330"/>
      <c r="CB90" s="330"/>
      <c r="CC90" s="330"/>
      <c r="CD90" s="330"/>
      <c r="CE90" s="330"/>
      <c r="CF90" s="330"/>
      <c r="CG90" s="330"/>
      <c r="CH90" s="330"/>
      <c r="CI90" s="330"/>
      <c r="CJ90" s="330"/>
      <c r="CK90" s="330"/>
      <c r="CL90" s="330"/>
      <c r="CM90" s="330"/>
      <c r="CN90" s="330"/>
      <c r="CO90" s="330"/>
      <c r="CP90" s="330"/>
      <c r="CQ90" s="330"/>
      <c r="CR90" s="330"/>
      <c r="CS90" s="330"/>
      <c r="CT90" s="330"/>
      <c r="CU90" s="330"/>
      <c r="CV90" s="330"/>
      <c r="CW90" s="330"/>
      <c r="CX90" s="330"/>
      <c r="CY90" s="330"/>
      <c r="CZ90" s="330"/>
      <c r="DA90" s="330"/>
      <c r="DB90" s="330"/>
      <c r="DC90" s="330"/>
      <c r="DD90" s="330"/>
      <c r="DE90" s="330"/>
      <c r="DF90" s="330"/>
      <c r="DG90" s="330"/>
      <c r="DH90" s="330"/>
      <c r="DI90" s="330"/>
      <c r="DJ90" s="330"/>
      <c r="DK90" s="330"/>
      <c r="DL90" s="330"/>
      <c r="DM90" s="330"/>
      <c r="DN90" s="330"/>
      <c r="DO90" s="330"/>
      <c r="DP90" s="330"/>
      <c r="DQ90" s="330"/>
      <c r="DR90" s="330"/>
      <c r="DS90" s="330"/>
      <c r="DT90" s="330"/>
      <c r="DU90" s="330"/>
      <c r="DV90" s="330"/>
      <c r="DW90" s="330"/>
      <c r="DX90" s="330"/>
      <c r="DY90" s="330"/>
      <c r="DZ90" s="330"/>
      <c r="EA90" s="330"/>
      <c r="EB90" s="330"/>
    </row>
    <row r="91" spans="1:132" ht="14" hidden="1" customHeight="1">
      <c r="A91" s="330"/>
      <c r="B91" s="330"/>
      <c r="C91" s="330"/>
      <c r="D91" s="330"/>
      <c r="E91" s="330"/>
      <c r="F91" s="330"/>
      <c r="G91" s="330"/>
      <c r="H91" s="330"/>
      <c r="I91" s="330"/>
      <c r="J91" s="330"/>
      <c r="K91" s="330"/>
      <c r="L91" s="330"/>
      <c r="M91" s="330"/>
      <c r="N91" s="330"/>
      <c r="O91" s="330"/>
      <c r="P91" s="330"/>
      <c r="Q91" s="330"/>
      <c r="R91" s="330"/>
      <c r="S91" s="330"/>
      <c r="T91" s="330"/>
      <c r="U91" s="330"/>
      <c r="V91" s="330"/>
      <c r="W91" s="330"/>
      <c r="X91" s="330"/>
      <c r="Y91" s="330"/>
      <c r="Z91" s="330"/>
      <c r="AA91" s="330"/>
      <c r="AB91" s="330"/>
      <c r="AC91" s="330"/>
      <c r="AD91" s="330"/>
      <c r="AE91" s="330"/>
      <c r="AF91" s="330"/>
      <c r="AG91" s="330"/>
      <c r="AH91" s="330"/>
      <c r="AI91" s="330"/>
      <c r="AJ91" s="330"/>
      <c r="AK91" s="330"/>
      <c r="AL91" s="330"/>
      <c r="AM91" s="330"/>
      <c r="AN91" s="330"/>
      <c r="AO91" s="330"/>
      <c r="AP91" s="330"/>
      <c r="AQ91" s="330"/>
      <c r="AR91" s="330"/>
      <c r="AS91" s="330"/>
      <c r="AT91" s="330"/>
      <c r="AU91" s="330"/>
      <c r="AV91" s="330"/>
      <c r="AW91" s="330"/>
      <c r="AX91" s="330"/>
      <c r="AY91" s="330"/>
      <c r="AZ91" s="330"/>
      <c r="BA91" s="330"/>
      <c r="BB91" s="330"/>
      <c r="BC91" s="330"/>
      <c r="BD91" s="330"/>
      <c r="BE91" s="330"/>
      <c r="BF91" s="330"/>
      <c r="BG91" s="330"/>
      <c r="BH91" s="330"/>
      <c r="BI91" s="330"/>
      <c r="BJ91" s="330"/>
      <c r="BK91" s="330"/>
      <c r="BL91" s="330"/>
      <c r="BM91" s="330"/>
      <c r="BN91" s="330"/>
      <c r="BO91" s="330"/>
      <c r="BP91" s="330"/>
      <c r="BQ91" s="330"/>
      <c r="BR91" s="330"/>
      <c r="BS91" s="330"/>
      <c r="BT91" s="330"/>
      <c r="BU91" s="330"/>
      <c r="BV91" s="330"/>
      <c r="BW91" s="330"/>
      <c r="BX91" s="330"/>
      <c r="BY91" s="330"/>
      <c r="BZ91" s="330"/>
      <c r="CA91" s="330"/>
      <c r="CB91" s="330"/>
      <c r="CC91" s="330"/>
      <c r="CD91" s="330"/>
      <c r="CE91" s="330"/>
      <c r="CF91" s="330"/>
      <c r="CG91" s="330"/>
      <c r="CH91" s="330"/>
      <c r="CI91" s="330"/>
      <c r="CJ91" s="330"/>
      <c r="CK91" s="330"/>
      <c r="CL91" s="330"/>
      <c r="CM91" s="330"/>
      <c r="CN91" s="330"/>
      <c r="CO91" s="330"/>
      <c r="CP91" s="330"/>
      <c r="CQ91" s="330"/>
      <c r="CR91" s="330"/>
      <c r="CS91" s="330"/>
      <c r="CT91" s="330"/>
      <c r="CU91" s="330"/>
      <c r="CV91" s="330"/>
      <c r="CW91" s="330"/>
      <c r="CX91" s="330"/>
      <c r="CY91" s="330"/>
      <c r="CZ91" s="330"/>
      <c r="DA91" s="330"/>
      <c r="DB91" s="330"/>
      <c r="DC91" s="330"/>
      <c r="DD91" s="330"/>
      <c r="DE91" s="330"/>
      <c r="DF91" s="330"/>
      <c r="DG91" s="330"/>
      <c r="DH91" s="330"/>
      <c r="DI91" s="330"/>
      <c r="DJ91" s="330"/>
      <c r="DK91" s="330"/>
      <c r="DL91" s="330"/>
      <c r="DM91" s="330"/>
      <c r="DN91" s="330"/>
      <c r="DO91" s="330"/>
      <c r="DP91" s="330"/>
      <c r="DQ91" s="330"/>
      <c r="DR91" s="330"/>
      <c r="DS91" s="330"/>
      <c r="DT91" s="330"/>
      <c r="DU91" s="330"/>
      <c r="DV91" s="330"/>
      <c r="DW91" s="330"/>
      <c r="DX91" s="330"/>
      <c r="DY91" s="330"/>
      <c r="DZ91" s="330"/>
      <c r="EA91" s="330"/>
      <c r="EB91" s="330"/>
    </row>
    <row r="92" spans="1:132" ht="8.25" hidden="1" customHeight="1">
      <c r="A92" s="330"/>
      <c r="B92" s="330"/>
      <c r="C92" s="330"/>
      <c r="D92" s="330"/>
      <c r="E92" s="330"/>
      <c r="F92" s="330"/>
      <c r="G92" s="330"/>
      <c r="H92" s="330"/>
      <c r="I92" s="330"/>
      <c r="J92" s="330"/>
      <c r="K92" s="330"/>
      <c r="L92" s="330"/>
      <c r="M92" s="330"/>
      <c r="N92" s="330"/>
      <c r="O92" s="330"/>
      <c r="P92" s="330"/>
      <c r="Q92" s="330"/>
      <c r="R92" s="330"/>
      <c r="S92" s="330"/>
      <c r="T92" s="330"/>
      <c r="U92" s="330"/>
      <c r="V92" s="330"/>
      <c r="W92" s="330"/>
      <c r="X92" s="330"/>
      <c r="Y92" s="330"/>
      <c r="Z92" s="330"/>
      <c r="AA92" s="330"/>
      <c r="AB92" s="330"/>
      <c r="AC92" s="330"/>
      <c r="AD92" s="330"/>
      <c r="AE92" s="330"/>
      <c r="AF92" s="330"/>
      <c r="AG92" s="330"/>
      <c r="AH92" s="330"/>
      <c r="AI92" s="330"/>
      <c r="AJ92" s="330"/>
      <c r="AK92" s="330"/>
      <c r="AL92" s="330"/>
      <c r="AM92" s="330"/>
      <c r="AN92" s="330"/>
      <c r="AO92" s="330"/>
      <c r="AP92" s="330"/>
      <c r="AQ92" s="330"/>
      <c r="AR92" s="330"/>
      <c r="AS92" s="330"/>
      <c r="AT92" s="330"/>
      <c r="AU92" s="330"/>
      <c r="AV92" s="330"/>
      <c r="AW92" s="330"/>
      <c r="AX92" s="330"/>
      <c r="AY92" s="330"/>
      <c r="AZ92" s="330"/>
      <c r="BA92" s="330"/>
      <c r="BB92" s="330"/>
      <c r="BC92" s="330"/>
      <c r="BD92" s="330"/>
      <c r="BE92" s="330"/>
      <c r="BF92" s="330"/>
      <c r="BG92" s="330"/>
      <c r="BH92" s="330"/>
      <c r="BI92" s="330"/>
      <c r="BJ92" s="330"/>
      <c r="BK92" s="330"/>
      <c r="BL92" s="330"/>
      <c r="BM92" s="330"/>
      <c r="BN92" s="330"/>
      <c r="BO92" s="330"/>
      <c r="BP92" s="330"/>
      <c r="BQ92" s="330"/>
      <c r="BR92" s="330"/>
      <c r="BS92" s="330"/>
      <c r="BT92" s="330"/>
      <c r="BU92" s="330"/>
      <c r="BV92" s="330"/>
      <c r="BW92" s="330"/>
      <c r="BX92" s="330"/>
      <c r="BY92" s="330"/>
      <c r="BZ92" s="330"/>
      <c r="CA92" s="330"/>
      <c r="CB92" s="330"/>
      <c r="CC92" s="330"/>
      <c r="CD92" s="330"/>
      <c r="CE92" s="330"/>
      <c r="CF92" s="330"/>
      <c r="CG92" s="330"/>
      <c r="CH92" s="330"/>
      <c r="CI92" s="330"/>
      <c r="CJ92" s="330"/>
      <c r="CK92" s="330"/>
      <c r="CL92" s="330"/>
      <c r="CM92" s="330"/>
      <c r="CN92" s="330"/>
      <c r="CO92" s="330"/>
      <c r="CP92" s="330"/>
      <c r="CQ92" s="330"/>
      <c r="CR92" s="330"/>
      <c r="CS92" s="330"/>
      <c r="CT92" s="330"/>
      <c r="CU92" s="330"/>
      <c r="CV92" s="330"/>
      <c r="CW92" s="330"/>
      <c r="CX92" s="330"/>
      <c r="CY92" s="330"/>
      <c r="CZ92" s="330"/>
      <c r="DA92" s="330"/>
      <c r="DB92" s="330"/>
      <c r="DC92" s="330"/>
      <c r="DD92" s="330"/>
      <c r="DE92" s="330"/>
      <c r="DF92" s="330"/>
      <c r="DG92" s="330"/>
      <c r="DH92" s="330"/>
      <c r="DI92" s="330"/>
      <c r="DJ92" s="330"/>
      <c r="DK92" s="330"/>
      <c r="DL92" s="330"/>
      <c r="DM92" s="330"/>
      <c r="DN92" s="330"/>
      <c r="DO92" s="330"/>
      <c r="DP92" s="330"/>
      <c r="DQ92" s="330"/>
      <c r="DR92" s="330"/>
      <c r="DS92" s="330"/>
      <c r="DT92" s="330"/>
      <c r="DU92" s="330"/>
      <c r="DV92" s="330"/>
      <c r="DW92" s="330"/>
      <c r="DX92" s="330"/>
      <c r="DY92" s="330"/>
      <c r="DZ92" s="330"/>
      <c r="EA92" s="330"/>
      <c r="EB92" s="330"/>
    </row>
    <row r="93" spans="1:132" ht="8.25" hidden="1" customHeight="1">
      <c r="A93" s="330"/>
      <c r="B93" s="330"/>
      <c r="C93" s="330"/>
      <c r="D93" s="330"/>
      <c r="E93" s="330"/>
      <c r="F93" s="330"/>
      <c r="G93" s="330"/>
      <c r="H93" s="330"/>
      <c r="I93" s="330"/>
      <c r="J93" s="330"/>
      <c r="K93" s="330"/>
      <c r="L93" s="330"/>
      <c r="M93" s="330"/>
      <c r="N93" s="330"/>
      <c r="O93" s="330"/>
      <c r="P93" s="330"/>
      <c r="Q93" s="330"/>
      <c r="R93" s="330"/>
      <c r="S93" s="330"/>
      <c r="T93" s="330"/>
      <c r="U93" s="330"/>
      <c r="V93" s="330"/>
      <c r="W93" s="330"/>
      <c r="X93" s="330"/>
      <c r="Y93" s="330"/>
      <c r="Z93" s="330"/>
      <c r="AA93" s="330"/>
      <c r="AB93" s="330"/>
      <c r="AC93" s="330"/>
      <c r="AD93" s="330"/>
      <c r="AE93" s="330"/>
      <c r="AF93" s="330"/>
      <c r="AG93" s="330"/>
      <c r="AH93" s="330"/>
      <c r="AI93" s="330"/>
      <c r="AJ93" s="330"/>
      <c r="AK93" s="330"/>
      <c r="AL93" s="330"/>
      <c r="AM93" s="330"/>
      <c r="AN93" s="330"/>
      <c r="AO93" s="330"/>
      <c r="AP93" s="330"/>
      <c r="AQ93" s="330"/>
      <c r="AR93" s="330"/>
      <c r="AS93" s="330"/>
      <c r="AT93" s="330"/>
      <c r="AU93" s="330"/>
      <c r="AV93" s="330"/>
      <c r="AW93" s="330"/>
      <c r="AX93" s="330"/>
      <c r="AY93" s="330"/>
      <c r="AZ93" s="330"/>
      <c r="BA93" s="330"/>
      <c r="BB93" s="330"/>
      <c r="BC93" s="330"/>
      <c r="BD93" s="330"/>
      <c r="BE93" s="330"/>
      <c r="BF93" s="330"/>
      <c r="BG93" s="330"/>
      <c r="BH93" s="330"/>
      <c r="BI93" s="330"/>
      <c r="BJ93" s="330"/>
      <c r="BK93" s="330"/>
      <c r="BL93" s="330"/>
      <c r="BM93" s="330"/>
      <c r="BN93" s="330"/>
      <c r="BO93" s="330"/>
      <c r="BP93" s="330"/>
      <c r="BQ93" s="330"/>
      <c r="BR93" s="330"/>
      <c r="BS93" s="330"/>
      <c r="BT93" s="330"/>
      <c r="BU93" s="330"/>
      <c r="BV93" s="330"/>
      <c r="BW93" s="330"/>
      <c r="BX93" s="330"/>
      <c r="BY93" s="330"/>
      <c r="BZ93" s="330"/>
      <c r="CA93" s="330"/>
      <c r="CB93" s="330"/>
      <c r="CC93" s="330"/>
      <c r="CD93" s="330"/>
      <c r="CE93" s="330"/>
      <c r="CF93" s="330"/>
      <c r="CG93" s="330"/>
      <c r="CH93" s="330"/>
      <c r="CI93" s="330"/>
      <c r="CJ93" s="330"/>
      <c r="CK93" s="330"/>
      <c r="CL93" s="330"/>
      <c r="CM93" s="330"/>
      <c r="CN93" s="330"/>
      <c r="CO93" s="330"/>
      <c r="CP93" s="330"/>
      <c r="CQ93" s="330"/>
      <c r="CR93" s="330"/>
      <c r="CS93" s="330"/>
      <c r="CT93" s="330"/>
      <c r="CU93" s="330"/>
      <c r="CV93" s="330"/>
      <c r="CW93" s="330"/>
      <c r="CX93" s="330"/>
      <c r="CY93" s="330"/>
      <c r="CZ93" s="330"/>
      <c r="DA93" s="330"/>
      <c r="DB93" s="330"/>
      <c r="DC93" s="330"/>
      <c r="DD93" s="330"/>
      <c r="DE93" s="330"/>
      <c r="DF93" s="330"/>
      <c r="DG93" s="330"/>
      <c r="DH93" s="330"/>
      <c r="DI93" s="330"/>
      <c r="DJ93" s="330"/>
      <c r="DK93" s="330"/>
      <c r="DL93" s="330"/>
      <c r="DM93" s="330"/>
      <c r="DN93" s="330"/>
      <c r="DO93" s="330"/>
      <c r="DP93" s="330"/>
      <c r="DQ93" s="330"/>
      <c r="DR93" s="330"/>
      <c r="DS93" s="330"/>
      <c r="DT93" s="330"/>
      <c r="DU93" s="330"/>
      <c r="DV93" s="330"/>
      <c r="DW93" s="330"/>
      <c r="DX93" s="330"/>
      <c r="DY93" s="330"/>
      <c r="DZ93" s="330"/>
      <c r="EA93" s="330"/>
      <c r="EB93" s="330"/>
    </row>
    <row r="94" spans="1:132" ht="8.25" hidden="1" customHeight="1">
      <c r="A94" s="330"/>
      <c r="B94" s="330"/>
      <c r="C94" s="330"/>
      <c r="D94" s="330"/>
      <c r="E94" s="330"/>
      <c r="F94" s="330"/>
      <c r="G94" s="330"/>
      <c r="H94" s="330"/>
      <c r="I94" s="330"/>
      <c r="J94" s="330"/>
      <c r="K94" s="330"/>
      <c r="L94" s="330"/>
      <c r="M94" s="330"/>
      <c r="N94" s="330"/>
      <c r="O94" s="330"/>
      <c r="P94" s="330"/>
      <c r="Q94" s="330"/>
      <c r="R94" s="330"/>
      <c r="S94" s="330"/>
      <c r="T94" s="330"/>
      <c r="U94" s="330"/>
      <c r="V94" s="330"/>
      <c r="W94" s="330"/>
      <c r="X94" s="330"/>
      <c r="Y94" s="330"/>
      <c r="Z94" s="330"/>
      <c r="AA94" s="330"/>
      <c r="AB94" s="330"/>
      <c r="AC94" s="330"/>
      <c r="AD94" s="330"/>
      <c r="AE94" s="330"/>
      <c r="AF94" s="330"/>
      <c r="AG94" s="330"/>
      <c r="AH94" s="330"/>
      <c r="AI94" s="330"/>
      <c r="AJ94" s="330"/>
      <c r="AK94" s="330"/>
      <c r="AL94" s="330"/>
      <c r="AM94" s="330"/>
      <c r="AN94" s="330"/>
      <c r="AO94" s="330"/>
      <c r="AP94" s="330"/>
      <c r="AQ94" s="330"/>
      <c r="AR94" s="330"/>
      <c r="AS94" s="330"/>
      <c r="AT94" s="330"/>
      <c r="AU94" s="330"/>
      <c r="AV94" s="330"/>
      <c r="AW94" s="330"/>
      <c r="AX94" s="330"/>
      <c r="AY94" s="330"/>
      <c r="AZ94" s="330"/>
      <c r="BA94" s="330"/>
      <c r="BB94" s="330"/>
      <c r="BC94" s="330"/>
      <c r="BD94" s="330"/>
      <c r="BE94" s="330"/>
      <c r="BF94" s="330"/>
      <c r="BG94" s="330"/>
      <c r="BH94" s="330"/>
      <c r="BI94" s="330"/>
      <c r="BJ94" s="330"/>
      <c r="BK94" s="330"/>
      <c r="BL94" s="330"/>
      <c r="BM94" s="330"/>
      <c r="BN94" s="330"/>
      <c r="BO94" s="330"/>
      <c r="BP94" s="330"/>
      <c r="BQ94" s="330"/>
      <c r="BR94" s="330"/>
      <c r="BS94" s="330"/>
      <c r="BT94" s="330"/>
      <c r="BU94" s="330"/>
      <c r="BV94" s="330"/>
      <c r="BW94" s="330"/>
      <c r="BX94" s="330"/>
      <c r="BY94" s="330"/>
      <c r="BZ94" s="330"/>
      <c r="CA94" s="330"/>
      <c r="CB94" s="330"/>
      <c r="CC94" s="330"/>
      <c r="CD94" s="330"/>
      <c r="CE94" s="330"/>
      <c r="CF94" s="330"/>
      <c r="CG94" s="330"/>
      <c r="CH94" s="330"/>
      <c r="CI94" s="330"/>
      <c r="CJ94" s="330"/>
      <c r="CK94" s="330"/>
      <c r="CL94" s="330"/>
      <c r="CM94" s="330"/>
      <c r="CN94" s="330"/>
      <c r="CO94" s="330"/>
      <c r="CP94" s="330"/>
      <c r="CQ94" s="330"/>
      <c r="CR94" s="330"/>
      <c r="CS94" s="330"/>
      <c r="CT94" s="330"/>
      <c r="CU94" s="330"/>
      <c r="CV94" s="330"/>
      <c r="CW94" s="330"/>
      <c r="CX94" s="330"/>
      <c r="CY94" s="330"/>
      <c r="CZ94" s="330"/>
      <c r="DA94" s="330"/>
      <c r="DB94" s="330"/>
      <c r="DC94" s="330"/>
      <c r="DD94" s="330"/>
      <c r="DE94" s="330"/>
      <c r="DF94" s="330"/>
      <c r="DG94" s="330"/>
      <c r="DH94" s="330"/>
      <c r="DI94" s="330"/>
      <c r="DJ94" s="330"/>
      <c r="DK94" s="330"/>
      <c r="DL94" s="330"/>
      <c r="DM94" s="330"/>
      <c r="DN94" s="330"/>
      <c r="DO94" s="330"/>
      <c r="DP94" s="330"/>
      <c r="DQ94" s="330"/>
      <c r="DR94" s="330"/>
      <c r="DS94" s="330"/>
      <c r="DT94" s="330"/>
      <c r="DU94" s="330"/>
      <c r="DV94" s="330"/>
      <c r="DW94" s="330"/>
      <c r="DX94" s="330"/>
      <c r="DY94" s="330"/>
      <c r="DZ94" s="330"/>
      <c r="EA94" s="330"/>
      <c r="EB94" s="330"/>
    </row>
    <row r="95" spans="1:132" ht="8.25" hidden="1" customHeight="1">
      <c r="A95" s="330"/>
      <c r="B95" s="330"/>
      <c r="C95" s="330"/>
      <c r="D95" s="330"/>
      <c r="E95" s="330"/>
      <c r="F95" s="330"/>
      <c r="G95" s="330"/>
      <c r="H95" s="330"/>
      <c r="I95" s="330"/>
      <c r="J95" s="330"/>
      <c r="K95" s="330"/>
      <c r="L95" s="330"/>
      <c r="M95" s="330"/>
      <c r="N95" s="330"/>
      <c r="O95" s="330"/>
      <c r="P95" s="330"/>
      <c r="Q95" s="330"/>
      <c r="R95" s="330"/>
      <c r="S95" s="330"/>
      <c r="T95" s="330"/>
      <c r="U95" s="330"/>
      <c r="V95" s="330"/>
      <c r="W95" s="330"/>
      <c r="X95" s="330"/>
      <c r="Y95" s="330"/>
      <c r="Z95" s="330"/>
      <c r="AA95" s="330"/>
      <c r="AB95" s="330"/>
      <c r="AC95" s="330"/>
      <c r="AD95" s="330"/>
      <c r="AE95" s="330"/>
      <c r="AF95" s="330"/>
      <c r="AG95" s="330"/>
      <c r="AH95" s="330"/>
      <c r="AI95" s="330"/>
      <c r="AJ95" s="330"/>
      <c r="AK95" s="330"/>
      <c r="AL95" s="330"/>
      <c r="AM95" s="330"/>
      <c r="AN95" s="330"/>
      <c r="AO95" s="330"/>
      <c r="AP95" s="330"/>
      <c r="AQ95" s="330"/>
      <c r="AR95" s="330"/>
      <c r="AS95" s="330"/>
      <c r="AT95" s="330"/>
      <c r="AU95" s="330"/>
      <c r="AV95" s="330"/>
      <c r="AW95" s="330"/>
      <c r="AX95" s="330"/>
      <c r="AY95" s="330"/>
      <c r="AZ95" s="330"/>
      <c r="BA95" s="330"/>
      <c r="BB95" s="330"/>
      <c r="BC95" s="330"/>
      <c r="BD95" s="330"/>
      <c r="BE95" s="330"/>
      <c r="BF95" s="330"/>
      <c r="BG95" s="330"/>
      <c r="BH95" s="330"/>
      <c r="BI95" s="330"/>
      <c r="BJ95" s="330"/>
      <c r="BK95" s="330"/>
      <c r="BL95" s="330"/>
      <c r="BM95" s="330"/>
      <c r="BN95" s="330"/>
      <c r="BO95" s="330"/>
      <c r="BP95" s="330"/>
      <c r="BQ95" s="330"/>
      <c r="BR95" s="330"/>
      <c r="BS95" s="330"/>
      <c r="BT95" s="330"/>
      <c r="BU95" s="330"/>
      <c r="BV95" s="330"/>
      <c r="BW95" s="330"/>
      <c r="BX95" s="330"/>
      <c r="BY95" s="330"/>
      <c r="BZ95" s="330"/>
      <c r="CA95" s="330"/>
      <c r="CB95" s="330"/>
      <c r="CC95" s="330"/>
      <c r="CD95" s="330"/>
      <c r="CE95" s="330"/>
      <c r="CF95" s="330"/>
      <c r="CG95" s="330"/>
      <c r="CH95" s="330"/>
      <c r="CI95" s="330"/>
      <c r="CJ95" s="330"/>
      <c r="CK95" s="330"/>
      <c r="CL95" s="330"/>
      <c r="CM95" s="330"/>
      <c r="CN95" s="330"/>
      <c r="CO95" s="330"/>
      <c r="CP95" s="330"/>
      <c r="CQ95" s="330"/>
      <c r="CR95" s="330"/>
      <c r="CS95" s="330"/>
      <c r="CT95" s="330"/>
      <c r="CU95" s="330"/>
      <c r="CV95" s="330"/>
      <c r="CW95" s="330"/>
      <c r="CX95" s="330"/>
      <c r="CY95" s="330"/>
      <c r="CZ95" s="330"/>
      <c r="DA95" s="330"/>
      <c r="DB95" s="330"/>
      <c r="DC95" s="330"/>
      <c r="DD95" s="330"/>
      <c r="DE95" s="330"/>
      <c r="DF95" s="330"/>
      <c r="DG95" s="330"/>
      <c r="DH95" s="330"/>
      <c r="DI95" s="330"/>
      <c r="DJ95" s="330"/>
      <c r="DK95" s="330"/>
      <c r="DL95" s="330"/>
      <c r="DM95" s="330"/>
      <c r="DN95" s="330"/>
      <c r="DO95" s="330"/>
      <c r="DP95" s="330"/>
      <c r="DQ95" s="330"/>
      <c r="DR95" s="330"/>
      <c r="DS95" s="330"/>
      <c r="DT95" s="330"/>
      <c r="DU95" s="330"/>
      <c r="DV95" s="330"/>
      <c r="DW95" s="330"/>
      <c r="DX95" s="330"/>
      <c r="DY95" s="330"/>
      <c r="DZ95" s="330"/>
      <c r="EA95" s="330"/>
      <c r="EB95" s="330"/>
    </row>
    <row r="96" spans="1:132" ht="8.25" hidden="1" customHeight="1">
      <c r="A96" s="330"/>
      <c r="B96" s="330"/>
      <c r="C96" s="330"/>
      <c r="D96" s="330"/>
      <c r="E96" s="330"/>
      <c r="F96" s="330"/>
      <c r="G96" s="330"/>
      <c r="H96" s="330"/>
      <c r="I96" s="330"/>
      <c r="J96" s="330"/>
      <c r="K96" s="330"/>
      <c r="L96" s="330"/>
      <c r="M96" s="330"/>
      <c r="N96" s="330"/>
      <c r="O96" s="330"/>
      <c r="P96" s="330"/>
      <c r="Q96" s="330"/>
      <c r="R96" s="330"/>
      <c r="S96" s="330"/>
      <c r="T96" s="330"/>
      <c r="U96" s="330"/>
      <c r="V96" s="330"/>
      <c r="W96" s="330"/>
      <c r="X96" s="330"/>
      <c r="Y96" s="330"/>
      <c r="Z96" s="330"/>
      <c r="AA96" s="330"/>
      <c r="AB96" s="330"/>
      <c r="AC96" s="330"/>
      <c r="AD96" s="330"/>
      <c r="AE96" s="330"/>
      <c r="AF96" s="330"/>
      <c r="AG96" s="330"/>
      <c r="AH96" s="330"/>
      <c r="AI96" s="330"/>
      <c r="AJ96" s="330"/>
      <c r="AK96" s="330"/>
      <c r="AL96" s="330"/>
      <c r="AM96" s="330"/>
      <c r="AN96" s="330"/>
      <c r="AO96" s="330"/>
      <c r="AP96" s="330"/>
      <c r="AQ96" s="330"/>
      <c r="AR96" s="330"/>
      <c r="AS96" s="330"/>
      <c r="AT96" s="330"/>
      <c r="AU96" s="330"/>
      <c r="AV96" s="330"/>
      <c r="AW96" s="330"/>
      <c r="AX96" s="330"/>
      <c r="AY96" s="330"/>
      <c r="AZ96" s="330"/>
      <c r="BA96" s="330"/>
      <c r="BB96" s="330"/>
      <c r="BC96" s="330"/>
      <c r="BD96" s="330"/>
      <c r="BE96" s="330"/>
      <c r="BF96" s="330"/>
      <c r="BG96" s="330"/>
      <c r="BH96" s="330"/>
      <c r="BI96" s="330"/>
      <c r="BJ96" s="330"/>
      <c r="BK96" s="330"/>
      <c r="BL96" s="330"/>
      <c r="BM96" s="330"/>
      <c r="BN96" s="330"/>
      <c r="BO96" s="330"/>
      <c r="BP96" s="330"/>
      <c r="BQ96" s="330"/>
      <c r="BR96" s="330"/>
      <c r="BS96" s="330"/>
      <c r="BT96" s="330"/>
      <c r="BU96" s="330"/>
      <c r="BV96" s="330"/>
      <c r="BW96" s="330"/>
      <c r="BX96" s="330"/>
      <c r="BY96" s="330"/>
      <c r="BZ96" s="330"/>
      <c r="CA96" s="330"/>
      <c r="CB96" s="330"/>
      <c r="CC96" s="330"/>
      <c r="CD96" s="330"/>
      <c r="CE96" s="330"/>
      <c r="CF96" s="330"/>
      <c r="CG96" s="330"/>
      <c r="CH96" s="330"/>
      <c r="CI96" s="330"/>
      <c r="CJ96" s="330"/>
      <c r="CK96" s="330"/>
      <c r="CL96" s="330"/>
      <c r="CM96" s="330"/>
      <c r="CN96" s="330"/>
      <c r="CO96" s="330"/>
      <c r="CP96" s="330"/>
      <c r="CQ96" s="330"/>
      <c r="CR96" s="330"/>
      <c r="CS96" s="330"/>
      <c r="CT96" s="330"/>
      <c r="CU96" s="330"/>
      <c r="CV96" s="330"/>
      <c r="CW96" s="330"/>
      <c r="CX96" s="330"/>
      <c r="CY96" s="330"/>
      <c r="CZ96" s="330"/>
      <c r="DA96" s="330"/>
      <c r="DB96" s="330"/>
      <c r="DC96" s="330"/>
      <c r="DD96" s="330"/>
      <c r="DE96" s="330"/>
      <c r="DF96" s="330"/>
      <c r="DG96" s="330"/>
      <c r="DH96" s="330"/>
      <c r="DI96" s="330"/>
      <c r="DJ96" s="330"/>
      <c r="DK96" s="330"/>
      <c r="DL96" s="330"/>
      <c r="DM96" s="330"/>
      <c r="DN96" s="330"/>
      <c r="DO96" s="330"/>
      <c r="DP96" s="330"/>
      <c r="DQ96" s="330"/>
      <c r="DR96" s="330"/>
      <c r="DS96" s="330"/>
      <c r="DT96" s="330"/>
      <c r="DU96" s="330"/>
      <c r="DV96" s="330"/>
      <c r="DW96" s="330"/>
      <c r="DX96" s="330"/>
      <c r="DY96" s="330"/>
      <c r="DZ96" s="330"/>
      <c r="EA96" s="330"/>
      <c r="EB96" s="330"/>
    </row>
    <row r="97" spans="1:132" ht="8.25" hidden="1" customHeight="1">
      <c r="A97" s="330"/>
      <c r="B97" s="330"/>
      <c r="C97" s="330"/>
      <c r="D97" s="330"/>
      <c r="E97" s="330"/>
      <c r="F97" s="330"/>
      <c r="G97" s="330"/>
      <c r="H97" s="330"/>
      <c r="I97" s="330"/>
      <c r="J97" s="330"/>
      <c r="K97" s="330"/>
      <c r="L97" s="330"/>
      <c r="M97" s="330"/>
      <c r="N97" s="330"/>
      <c r="O97" s="330"/>
      <c r="P97" s="330"/>
      <c r="Q97" s="330"/>
      <c r="R97" s="330"/>
      <c r="S97" s="330"/>
      <c r="T97" s="330"/>
      <c r="U97" s="330"/>
      <c r="V97" s="330"/>
      <c r="W97" s="330"/>
      <c r="X97" s="330"/>
      <c r="Y97" s="330"/>
      <c r="Z97" s="330"/>
      <c r="AA97" s="330"/>
      <c r="AB97" s="330"/>
      <c r="AC97" s="330"/>
      <c r="AD97" s="330"/>
      <c r="AE97" s="330"/>
      <c r="AF97" s="330"/>
      <c r="AG97" s="330"/>
      <c r="AH97" s="330"/>
      <c r="AI97" s="330"/>
      <c r="AJ97" s="330"/>
      <c r="AK97" s="330"/>
      <c r="AL97" s="330"/>
      <c r="AM97" s="330"/>
      <c r="AN97" s="330"/>
      <c r="AO97" s="330"/>
      <c r="AP97" s="330"/>
      <c r="AQ97" s="330"/>
      <c r="AR97" s="330"/>
      <c r="AS97" s="330"/>
      <c r="AT97" s="330"/>
      <c r="AU97" s="330"/>
      <c r="AV97" s="330"/>
      <c r="AW97" s="330"/>
      <c r="AX97" s="330"/>
      <c r="AY97" s="330"/>
      <c r="AZ97" s="330"/>
      <c r="BA97" s="330"/>
      <c r="BB97" s="330"/>
      <c r="BC97" s="330"/>
      <c r="BD97" s="330"/>
      <c r="BE97" s="330"/>
      <c r="BF97" s="330"/>
      <c r="BG97" s="330"/>
      <c r="BH97" s="330"/>
      <c r="BI97" s="330"/>
      <c r="BJ97" s="330"/>
      <c r="BK97" s="330"/>
      <c r="BL97" s="330"/>
      <c r="BM97" s="330"/>
      <c r="BN97" s="330"/>
      <c r="BO97" s="330"/>
      <c r="BP97" s="330"/>
      <c r="BQ97" s="330"/>
      <c r="BR97" s="330"/>
      <c r="BS97" s="330"/>
      <c r="BT97" s="330"/>
      <c r="BU97" s="330"/>
      <c r="BV97" s="330"/>
      <c r="BW97" s="330"/>
      <c r="BX97" s="330"/>
      <c r="BY97" s="330"/>
      <c r="BZ97" s="330"/>
      <c r="CA97" s="330"/>
      <c r="CB97" s="330"/>
      <c r="CC97" s="330"/>
      <c r="CD97" s="330"/>
      <c r="CE97" s="330"/>
      <c r="CF97" s="330"/>
      <c r="CG97" s="330"/>
      <c r="CH97" s="330"/>
      <c r="CI97" s="330"/>
      <c r="CJ97" s="330"/>
      <c r="CK97" s="330"/>
      <c r="CL97" s="330"/>
      <c r="CM97" s="330"/>
      <c r="CN97" s="330"/>
      <c r="CO97" s="330"/>
      <c r="CP97" s="330"/>
      <c r="CQ97" s="330"/>
      <c r="CR97" s="330"/>
      <c r="CS97" s="330"/>
      <c r="CT97" s="330"/>
      <c r="CU97" s="330"/>
      <c r="CV97" s="330"/>
      <c r="CW97" s="330"/>
      <c r="CX97" s="330"/>
      <c r="CY97" s="330"/>
      <c r="CZ97" s="330"/>
      <c r="DA97" s="330"/>
      <c r="DB97" s="330"/>
      <c r="DC97" s="330"/>
      <c r="DD97" s="330"/>
      <c r="DE97" s="330"/>
      <c r="DF97" s="330"/>
      <c r="DG97" s="330"/>
      <c r="DH97" s="330"/>
      <c r="DI97" s="330"/>
      <c r="DJ97" s="330"/>
      <c r="DK97" s="330"/>
      <c r="DL97" s="330"/>
      <c r="DM97" s="330"/>
      <c r="DN97" s="330"/>
      <c r="DO97" s="330"/>
      <c r="DP97" s="330"/>
      <c r="DQ97" s="330"/>
      <c r="DR97" s="330"/>
      <c r="DS97" s="330"/>
      <c r="DT97" s="330"/>
      <c r="DU97" s="330"/>
      <c r="DV97" s="330"/>
      <c r="DW97" s="330"/>
      <c r="DX97" s="330"/>
      <c r="DY97" s="330"/>
      <c r="DZ97" s="330"/>
      <c r="EA97" s="330"/>
      <c r="EB97" s="330"/>
    </row>
    <row r="98" spans="1:132" ht="8.25" hidden="1" customHeight="1">
      <c r="A98" s="330"/>
      <c r="B98" s="330"/>
      <c r="C98" s="330"/>
      <c r="D98" s="330"/>
      <c r="E98" s="330"/>
      <c r="F98" s="330"/>
      <c r="G98" s="330"/>
      <c r="H98" s="330"/>
      <c r="I98" s="330"/>
      <c r="J98" s="330"/>
      <c r="K98" s="330"/>
      <c r="L98" s="330"/>
      <c r="M98" s="330"/>
      <c r="N98" s="330"/>
      <c r="O98" s="330"/>
      <c r="P98" s="330"/>
      <c r="Q98" s="330"/>
      <c r="R98" s="330"/>
      <c r="S98" s="330"/>
      <c r="T98" s="330"/>
      <c r="U98" s="330"/>
      <c r="V98" s="330"/>
      <c r="W98" s="330"/>
      <c r="X98" s="330"/>
      <c r="Y98" s="330"/>
      <c r="Z98" s="330"/>
      <c r="AA98" s="330"/>
      <c r="AB98" s="330"/>
      <c r="AC98" s="330"/>
      <c r="AD98" s="330"/>
      <c r="AE98" s="330"/>
      <c r="AF98" s="330"/>
      <c r="AG98" s="330"/>
      <c r="AH98" s="330"/>
      <c r="AI98" s="330"/>
      <c r="AJ98" s="330"/>
      <c r="AK98" s="330"/>
      <c r="AL98" s="330"/>
      <c r="AM98" s="330"/>
      <c r="AN98" s="330"/>
      <c r="AO98" s="330"/>
      <c r="AP98" s="330"/>
      <c r="AQ98" s="330"/>
      <c r="AR98" s="330"/>
      <c r="AS98" s="330"/>
      <c r="AT98" s="330"/>
      <c r="AU98" s="330"/>
      <c r="AV98" s="330"/>
      <c r="AW98" s="330"/>
      <c r="AX98" s="330"/>
      <c r="AY98" s="330"/>
      <c r="AZ98" s="330"/>
      <c r="BA98" s="330"/>
      <c r="BB98" s="330"/>
      <c r="BC98" s="330"/>
      <c r="BD98" s="330"/>
      <c r="BE98" s="330"/>
      <c r="BF98" s="330"/>
      <c r="BG98" s="330"/>
      <c r="BH98" s="330"/>
      <c r="BI98" s="330"/>
      <c r="BJ98" s="330"/>
      <c r="BK98" s="330"/>
      <c r="BL98" s="330"/>
      <c r="BM98" s="330"/>
      <c r="BN98" s="330"/>
      <c r="BO98" s="330"/>
      <c r="BP98" s="330"/>
      <c r="BQ98" s="330"/>
      <c r="BR98" s="330"/>
      <c r="BS98" s="330"/>
      <c r="BT98" s="330"/>
      <c r="BU98" s="330"/>
      <c r="BV98" s="330"/>
      <c r="BW98" s="330"/>
      <c r="BX98" s="330"/>
      <c r="BY98" s="330"/>
      <c r="BZ98" s="330"/>
      <c r="CA98" s="330"/>
      <c r="CB98" s="330"/>
      <c r="CC98" s="330"/>
      <c r="CD98" s="330"/>
      <c r="CE98" s="330"/>
      <c r="CF98" s="330"/>
      <c r="CG98" s="330"/>
      <c r="CH98" s="330"/>
      <c r="CI98" s="330"/>
      <c r="CJ98" s="330"/>
      <c r="CK98" s="330"/>
      <c r="CL98" s="330"/>
      <c r="CM98" s="330"/>
      <c r="CN98" s="330"/>
      <c r="CO98" s="330"/>
      <c r="CP98" s="330"/>
      <c r="CQ98" s="330"/>
      <c r="CR98" s="330"/>
      <c r="CS98" s="330"/>
      <c r="CT98" s="330"/>
      <c r="CU98" s="330"/>
      <c r="CV98" s="330"/>
      <c r="CW98" s="330"/>
      <c r="CX98" s="330"/>
      <c r="CY98" s="330"/>
      <c r="CZ98" s="330"/>
      <c r="DA98" s="330"/>
      <c r="DB98" s="330"/>
      <c r="DC98" s="330"/>
      <c r="DD98" s="330"/>
      <c r="DE98" s="330"/>
      <c r="DF98" s="330"/>
      <c r="DG98" s="330"/>
      <c r="DH98" s="330"/>
      <c r="DI98" s="330"/>
      <c r="DJ98" s="330"/>
      <c r="DK98" s="330"/>
      <c r="DL98" s="330"/>
      <c r="DM98" s="330"/>
      <c r="DN98" s="330"/>
      <c r="DO98" s="330"/>
      <c r="DP98" s="330"/>
      <c r="DQ98" s="330"/>
      <c r="DR98" s="330"/>
      <c r="DS98" s="330"/>
      <c r="DT98" s="330"/>
      <c r="DU98" s="330"/>
      <c r="DV98" s="330"/>
      <c r="DW98" s="330"/>
      <c r="DX98" s="330"/>
      <c r="DY98" s="330"/>
      <c r="DZ98" s="330"/>
      <c r="EA98" s="330"/>
      <c r="EB98" s="330"/>
    </row>
    <row r="99" spans="1:132" ht="8.25" hidden="1" customHeight="1">
      <c r="A99" s="330"/>
      <c r="B99" s="330"/>
      <c r="C99" s="330"/>
      <c r="D99" s="330"/>
      <c r="E99" s="330"/>
      <c r="F99" s="330"/>
      <c r="G99" s="330"/>
      <c r="H99" s="330"/>
      <c r="I99" s="330"/>
      <c r="J99" s="330"/>
      <c r="K99" s="330"/>
      <c r="L99" s="330"/>
      <c r="M99" s="330"/>
      <c r="N99" s="330"/>
      <c r="O99" s="330"/>
      <c r="P99" s="330"/>
      <c r="Q99" s="330"/>
      <c r="R99" s="330"/>
      <c r="S99" s="330"/>
      <c r="T99" s="330"/>
      <c r="U99" s="330"/>
      <c r="V99" s="330"/>
      <c r="W99" s="330"/>
      <c r="X99" s="330"/>
      <c r="Y99" s="330"/>
      <c r="Z99" s="330"/>
      <c r="AA99" s="330"/>
      <c r="AB99" s="330"/>
      <c r="AC99" s="330"/>
      <c r="AD99" s="330"/>
      <c r="AE99" s="330"/>
      <c r="AF99" s="330"/>
      <c r="AG99" s="330"/>
      <c r="AH99" s="330"/>
      <c r="AI99" s="330"/>
      <c r="AJ99" s="330"/>
      <c r="AK99" s="330"/>
      <c r="AL99" s="330"/>
      <c r="AM99" s="330"/>
      <c r="AN99" s="330"/>
      <c r="AO99" s="330"/>
      <c r="AP99" s="330"/>
      <c r="AQ99" s="330"/>
      <c r="AR99" s="330"/>
      <c r="AS99" s="330"/>
      <c r="AT99" s="330"/>
      <c r="AU99" s="330"/>
      <c r="AV99" s="330"/>
      <c r="AW99" s="330"/>
      <c r="AX99" s="330"/>
      <c r="AY99" s="330"/>
      <c r="AZ99" s="330"/>
      <c r="BA99" s="330"/>
      <c r="BB99" s="330"/>
      <c r="BC99" s="330"/>
      <c r="BD99" s="330"/>
      <c r="BE99" s="330"/>
      <c r="BF99" s="330"/>
      <c r="BG99" s="330"/>
      <c r="BH99" s="330"/>
      <c r="BI99" s="330"/>
      <c r="BJ99" s="330"/>
      <c r="BK99" s="330"/>
      <c r="BL99" s="330"/>
      <c r="BM99" s="330"/>
      <c r="BN99" s="330"/>
      <c r="BO99" s="330"/>
      <c r="BP99" s="330"/>
      <c r="BQ99" s="330"/>
      <c r="BR99" s="330"/>
      <c r="BS99" s="330"/>
      <c r="BT99" s="330"/>
      <c r="BU99" s="330"/>
      <c r="BV99" s="330"/>
      <c r="BW99" s="330"/>
      <c r="BX99" s="330"/>
      <c r="BY99" s="330"/>
      <c r="BZ99" s="330"/>
      <c r="CA99" s="330"/>
      <c r="CB99" s="330"/>
      <c r="CC99" s="330"/>
      <c r="CD99" s="330"/>
      <c r="CE99" s="330"/>
      <c r="CF99" s="330"/>
      <c r="CG99" s="330"/>
      <c r="CH99" s="330"/>
      <c r="CI99" s="330"/>
      <c r="CJ99" s="330"/>
      <c r="CK99" s="330"/>
      <c r="CL99" s="330"/>
      <c r="CM99" s="330"/>
      <c r="CN99" s="330"/>
      <c r="CO99" s="330"/>
      <c r="CP99" s="330"/>
      <c r="CQ99" s="330"/>
      <c r="CR99" s="330"/>
      <c r="CS99" s="330"/>
      <c r="CT99" s="330"/>
      <c r="CU99" s="330"/>
      <c r="CV99" s="330"/>
      <c r="CW99" s="330"/>
      <c r="CX99" s="330"/>
      <c r="CY99" s="330"/>
      <c r="CZ99" s="330"/>
      <c r="DA99" s="330"/>
      <c r="DB99" s="330"/>
      <c r="DC99" s="330"/>
      <c r="DD99" s="330"/>
      <c r="DE99" s="330"/>
      <c r="DF99" s="330"/>
      <c r="DG99" s="330"/>
      <c r="DH99" s="330"/>
      <c r="DI99" s="330"/>
      <c r="DJ99" s="330"/>
      <c r="DK99" s="330"/>
      <c r="DL99" s="330"/>
      <c r="DM99" s="330"/>
      <c r="DN99" s="330"/>
      <c r="DO99" s="330"/>
      <c r="DP99" s="330"/>
      <c r="DQ99" s="330"/>
      <c r="DR99" s="330"/>
      <c r="DS99" s="330"/>
      <c r="DT99" s="330"/>
      <c r="DU99" s="330"/>
      <c r="DV99" s="330"/>
      <c r="DW99" s="330"/>
      <c r="DX99" s="330"/>
      <c r="DY99" s="330"/>
      <c r="DZ99" s="330"/>
      <c r="EA99" s="330"/>
      <c r="EB99" s="330"/>
    </row>
    <row r="100" spans="1:132" ht="8.25" hidden="1" customHeight="1">
      <c r="A100" s="330"/>
      <c r="B100" s="330"/>
      <c r="C100" s="330"/>
      <c r="D100" s="330"/>
      <c r="E100" s="330"/>
      <c r="F100" s="330"/>
      <c r="G100" s="330"/>
      <c r="H100" s="330"/>
      <c r="I100" s="330"/>
      <c r="J100" s="330"/>
      <c r="K100" s="330"/>
      <c r="L100" s="330"/>
      <c r="M100" s="330"/>
      <c r="N100" s="330"/>
      <c r="O100" s="330"/>
      <c r="P100" s="330"/>
      <c r="Q100" s="330"/>
      <c r="R100" s="330"/>
      <c r="S100" s="330"/>
      <c r="T100" s="330"/>
      <c r="U100" s="330"/>
      <c r="V100" s="330"/>
      <c r="W100" s="330"/>
      <c r="X100" s="330"/>
      <c r="Y100" s="330"/>
      <c r="Z100" s="330"/>
      <c r="AA100" s="330"/>
      <c r="AB100" s="330"/>
      <c r="AC100" s="330"/>
      <c r="AD100" s="330"/>
      <c r="AE100" s="330"/>
      <c r="AF100" s="330"/>
      <c r="AG100" s="330"/>
      <c r="AH100" s="330"/>
      <c r="AI100" s="330"/>
      <c r="AJ100" s="330"/>
      <c r="AK100" s="330"/>
      <c r="AL100" s="330"/>
      <c r="AM100" s="330"/>
      <c r="AN100" s="330"/>
      <c r="AO100" s="330"/>
      <c r="AP100" s="330"/>
      <c r="AQ100" s="330"/>
      <c r="AR100" s="330"/>
      <c r="AS100" s="330"/>
      <c r="AT100" s="330"/>
      <c r="AU100" s="330"/>
      <c r="AV100" s="330"/>
      <c r="AW100" s="330"/>
      <c r="AX100" s="330"/>
      <c r="AY100" s="330"/>
      <c r="AZ100" s="330"/>
      <c r="BA100" s="330"/>
      <c r="BB100" s="330"/>
      <c r="BC100" s="330"/>
      <c r="BD100" s="330"/>
      <c r="BE100" s="330"/>
      <c r="BF100" s="330"/>
      <c r="BG100" s="330"/>
      <c r="BH100" s="330"/>
      <c r="BI100" s="330"/>
      <c r="BJ100" s="330"/>
      <c r="BK100" s="330"/>
      <c r="BL100" s="330"/>
      <c r="BM100" s="330"/>
      <c r="BN100" s="330"/>
      <c r="BO100" s="330"/>
      <c r="BP100" s="330"/>
      <c r="BQ100" s="330"/>
      <c r="BR100" s="330"/>
      <c r="BS100" s="330"/>
      <c r="BT100" s="330"/>
      <c r="BU100" s="330"/>
      <c r="BV100" s="330"/>
      <c r="BW100" s="330"/>
      <c r="BX100" s="330"/>
      <c r="BY100" s="330"/>
      <c r="BZ100" s="330"/>
      <c r="CA100" s="330"/>
      <c r="CB100" s="330"/>
      <c r="CC100" s="330"/>
      <c r="CD100" s="330"/>
      <c r="CE100" s="330"/>
      <c r="CF100" s="330"/>
      <c r="CG100" s="330"/>
      <c r="CH100" s="330"/>
      <c r="CI100" s="330"/>
      <c r="CJ100" s="330"/>
      <c r="CK100" s="330"/>
      <c r="CL100" s="330"/>
      <c r="CM100" s="330"/>
      <c r="CN100" s="330"/>
      <c r="CO100" s="330"/>
      <c r="CP100" s="330"/>
      <c r="CQ100" s="330"/>
      <c r="CR100" s="330"/>
      <c r="CS100" s="330"/>
      <c r="CT100" s="330"/>
      <c r="CU100" s="330"/>
      <c r="CV100" s="330"/>
      <c r="CW100" s="330"/>
      <c r="CX100" s="330"/>
      <c r="CY100" s="330"/>
      <c r="CZ100" s="330"/>
      <c r="DA100" s="330"/>
      <c r="DB100" s="330"/>
      <c r="DC100" s="330"/>
      <c r="DD100" s="330"/>
      <c r="DE100" s="330"/>
      <c r="DF100" s="330"/>
      <c r="DG100" s="330"/>
      <c r="DH100" s="330"/>
      <c r="DI100" s="330"/>
      <c r="DJ100" s="330"/>
      <c r="DK100" s="330"/>
      <c r="DL100" s="330"/>
      <c r="DM100" s="330"/>
      <c r="DN100" s="330"/>
      <c r="DO100" s="330"/>
      <c r="DP100" s="330"/>
      <c r="DQ100" s="330"/>
      <c r="DR100" s="330"/>
      <c r="DS100" s="330"/>
      <c r="DT100" s="330"/>
      <c r="DU100" s="330"/>
      <c r="DV100" s="330"/>
      <c r="DW100" s="330"/>
      <c r="DX100" s="330"/>
      <c r="DY100" s="330"/>
      <c r="DZ100" s="330"/>
      <c r="EA100" s="330"/>
      <c r="EB100" s="330"/>
    </row>
    <row r="101" spans="1:132" ht="8.25" hidden="1" customHeight="1">
      <c r="A101" s="330"/>
      <c r="B101" s="330"/>
      <c r="C101" s="330"/>
      <c r="D101" s="330"/>
      <c r="E101" s="330"/>
      <c r="F101" s="330"/>
      <c r="G101" s="330"/>
      <c r="H101" s="330"/>
      <c r="I101" s="330"/>
      <c r="J101" s="330"/>
      <c r="K101" s="330"/>
      <c r="L101" s="330"/>
      <c r="M101" s="330"/>
      <c r="N101" s="330"/>
      <c r="O101" s="330"/>
      <c r="P101" s="330"/>
      <c r="Q101" s="330"/>
      <c r="R101" s="330"/>
      <c r="S101" s="330"/>
      <c r="T101" s="330"/>
      <c r="U101" s="330"/>
      <c r="V101" s="330"/>
      <c r="W101" s="330"/>
      <c r="X101" s="330"/>
      <c r="Y101" s="330"/>
      <c r="Z101" s="330"/>
      <c r="AA101" s="330"/>
      <c r="AB101" s="330"/>
      <c r="AC101" s="330"/>
      <c r="AD101" s="330"/>
      <c r="AE101" s="330"/>
      <c r="AF101" s="330"/>
      <c r="AG101" s="330"/>
      <c r="AH101" s="330"/>
      <c r="AI101" s="330"/>
      <c r="AJ101" s="330"/>
      <c r="AK101" s="330"/>
      <c r="AL101" s="330"/>
      <c r="AM101" s="330"/>
      <c r="AN101" s="330"/>
      <c r="AO101" s="330"/>
      <c r="AP101" s="330"/>
      <c r="AQ101" s="330"/>
      <c r="AR101" s="330"/>
      <c r="AS101" s="330"/>
      <c r="AT101" s="330"/>
      <c r="AU101" s="330"/>
      <c r="AV101" s="330"/>
      <c r="AW101" s="330"/>
      <c r="AX101" s="330"/>
      <c r="AY101" s="330"/>
      <c r="AZ101" s="330"/>
      <c r="BA101" s="330"/>
      <c r="BB101" s="330"/>
      <c r="BC101" s="330"/>
      <c r="BD101" s="330"/>
      <c r="BE101" s="330"/>
      <c r="BF101" s="330"/>
      <c r="BG101" s="330"/>
      <c r="BH101" s="330"/>
      <c r="BI101" s="330"/>
      <c r="BJ101" s="330"/>
      <c r="BK101" s="330"/>
      <c r="BL101" s="330"/>
      <c r="BM101" s="330"/>
      <c r="BN101" s="330"/>
      <c r="BO101" s="330"/>
      <c r="BP101" s="330"/>
      <c r="BQ101" s="330"/>
      <c r="BR101" s="330"/>
      <c r="BS101" s="330"/>
      <c r="BT101" s="330"/>
      <c r="BU101" s="330"/>
      <c r="BV101" s="330"/>
      <c r="BW101" s="330"/>
      <c r="BX101" s="330"/>
      <c r="BY101" s="330"/>
      <c r="BZ101" s="330"/>
      <c r="CA101" s="330"/>
      <c r="CB101" s="330"/>
      <c r="CC101" s="330"/>
      <c r="CD101" s="330"/>
      <c r="CE101" s="330"/>
      <c r="CF101" s="330"/>
      <c r="CG101" s="330"/>
      <c r="CH101" s="330"/>
      <c r="CI101" s="330"/>
      <c r="CJ101" s="330"/>
      <c r="CK101" s="330"/>
      <c r="CL101" s="330"/>
      <c r="CM101" s="330"/>
      <c r="CN101" s="330"/>
      <c r="CO101" s="330"/>
      <c r="CP101" s="330"/>
      <c r="CQ101" s="330"/>
      <c r="CR101" s="330"/>
      <c r="CS101" s="330"/>
      <c r="CT101" s="330"/>
      <c r="CU101" s="330"/>
      <c r="CV101" s="330"/>
      <c r="CW101" s="330"/>
      <c r="CX101" s="330"/>
      <c r="CY101" s="330"/>
      <c r="CZ101" s="330"/>
      <c r="DA101" s="330"/>
      <c r="DB101" s="330"/>
      <c r="DC101" s="330"/>
      <c r="DD101" s="330"/>
      <c r="DE101" s="330"/>
      <c r="DF101" s="330"/>
      <c r="DG101" s="330"/>
      <c r="DH101" s="330"/>
      <c r="DI101" s="330"/>
      <c r="DJ101" s="330"/>
      <c r="DK101" s="330"/>
      <c r="DL101" s="330"/>
      <c r="DM101" s="330"/>
      <c r="DN101" s="330"/>
      <c r="DO101" s="330"/>
      <c r="DP101" s="330"/>
      <c r="DQ101" s="330"/>
      <c r="DR101" s="330"/>
      <c r="DS101" s="330"/>
      <c r="DT101" s="330"/>
      <c r="DU101" s="330"/>
      <c r="DV101" s="330"/>
      <c r="DW101" s="330"/>
      <c r="DX101" s="330"/>
      <c r="DY101" s="330"/>
      <c r="DZ101" s="330"/>
      <c r="EA101" s="330"/>
      <c r="EB101" s="330"/>
    </row>
    <row r="102" spans="1:132" ht="8.25" hidden="1" customHeight="1">
      <c r="A102" s="330"/>
      <c r="B102" s="330"/>
      <c r="C102" s="330"/>
      <c r="D102" s="330"/>
      <c r="E102" s="330"/>
      <c r="F102" s="330"/>
      <c r="G102" s="330"/>
      <c r="H102" s="330"/>
      <c r="I102" s="330"/>
      <c r="J102" s="330"/>
      <c r="K102" s="330"/>
      <c r="L102" s="330"/>
      <c r="M102" s="330"/>
      <c r="N102" s="330"/>
      <c r="O102" s="330"/>
      <c r="P102" s="330"/>
      <c r="Q102" s="330"/>
      <c r="R102" s="330"/>
      <c r="S102" s="330"/>
      <c r="T102" s="330"/>
      <c r="U102" s="330"/>
      <c r="V102" s="330"/>
      <c r="W102" s="330"/>
      <c r="X102" s="330"/>
      <c r="Y102" s="330"/>
      <c r="Z102" s="330"/>
      <c r="AA102" s="330"/>
      <c r="AB102" s="330"/>
      <c r="AC102" s="330"/>
      <c r="AD102" s="330"/>
      <c r="AE102" s="330"/>
      <c r="AF102" s="330"/>
      <c r="AG102" s="330"/>
      <c r="AH102" s="330"/>
      <c r="AI102" s="330"/>
      <c r="AJ102" s="330"/>
      <c r="AK102" s="330"/>
      <c r="AL102" s="330"/>
      <c r="AM102" s="330"/>
      <c r="AN102" s="330"/>
      <c r="AO102" s="330"/>
      <c r="AP102" s="330"/>
      <c r="AQ102" s="330"/>
      <c r="AR102" s="330"/>
      <c r="AS102" s="330"/>
      <c r="AT102" s="330"/>
      <c r="AU102" s="330"/>
      <c r="AV102" s="330"/>
      <c r="AW102" s="330"/>
      <c r="AX102" s="330"/>
      <c r="AY102" s="330"/>
      <c r="AZ102" s="330"/>
      <c r="BA102" s="330"/>
      <c r="BB102" s="330"/>
      <c r="BC102" s="330"/>
      <c r="BD102" s="330"/>
      <c r="BE102" s="330"/>
      <c r="BF102" s="330"/>
      <c r="BG102" s="330"/>
      <c r="BH102" s="330"/>
      <c r="BI102" s="330"/>
      <c r="BJ102" s="330"/>
      <c r="BK102" s="330"/>
      <c r="BL102" s="330"/>
      <c r="BM102" s="330"/>
      <c r="BN102" s="330"/>
      <c r="BO102" s="330"/>
      <c r="BP102" s="330"/>
      <c r="BQ102" s="330"/>
      <c r="BR102" s="330"/>
      <c r="BS102" s="330"/>
      <c r="BT102" s="330"/>
      <c r="BU102" s="330"/>
      <c r="BV102" s="330"/>
      <c r="BW102" s="330"/>
      <c r="BX102" s="330"/>
      <c r="BY102" s="330"/>
      <c r="BZ102" s="330"/>
      <c r="CA102" s="330"/>
      <c r="CB102" s="330"/>
      <c r="CC102" s="330"/>
      <c r="CD102" s="330"/>
      <c r="CE102" s="330"/>
      <c r="CF102" s="330"/>
      <c r="CG102" s="330"/>
      <c r="CH102" s="330"/>
      <c r="CI102" s="330"/>
      <c r="CJ102" s="330"/>
      <c r="CK102" s="330"/>
      <c r="CL102" s="330"/>
      <c r="CM102" s="330"/>
      <c r="CN102" s="330"/>
      <c r="CO102" s="330"/>
      <c r="CP102" s="330"/>
      <c r="CQ102" s="330"/>
      <c r="CR102" s="330"/>
      <c r="CS102" s="330"/>
      <c r="CT102" s="330"/>
      <c r="CU102" s="330"/>
      <c r="CV102" s="330"/>
      <c r="CW102" s="330"/>
      <c r="CX102" s="330"/>
      <c r="CY102" s="330"/>
      <c r="CZ102" s="330"/>
      <c r="DA102" s="330"/>
      <c r="DB102" s="330"/>
      <c r="DC102" s="330"/>
      <c r="DD102" s="330"/>
      <c r="DE102" s="330"/>
      <c r="DF102" s="330"/>
      <c r="DG102" s="330"/>
      <c r="DH102" s="330"/>
      <c r="DI102" s="330"/>
      <c r="DJ102" s="330"/>
      <c r="DK102" s="330"/>
      <c r="DL102" s="330"/>
      <c r="DM102" s="330"/>
      <c r="DN102" s="330"/>
      <c r="DO102" s="330"/>
      <c r="DP102" s="330"/>
      <c r="DQ102" s="330"/>
      <c r="DR102" s="330"/>
      <c r="DS102" s="330"/>
      <c r="DT102" s="330"/>
      <c r="DU102" s="330"/>
      <c r="DV102" s="330"/>
      <c r="DW102" s="330"/>
      <c r="DX102" s="330"/>
      <c r="DY102" s="330"/>
      <c r="DZ102" s="330"/>
      <c r="EA102" s="330"/>
      <c r="EB102" s="330"/>
    </row>
    <row r="103" spans="1:132" ht="8.25" hidden="1" customHeight="1">
      <c r="A103" s="330"/>
      <c r="B103" s="330"/>
      <c r="C103" s="330"/>
      <c r="D103" s="330"/>
      <c r="E103" s="330"/>
      <c r="F103" s="330"/>
      <c r="G103" s="330"/>
      <c r="H103" s="330"/>
      <c r="I103" s="330"/>
      <c r="J103" s="330"/>
      <c r="K103" s="330"/>
      <c r="L103" s="330"/>
      <c r="M103" s="330"/>
      <c r="N103" s="330"/>
      <c r="O103" s="330"/>
      <c r="P103" s="330"/>
      <c r="Q103" s="330"/>
      <c r="R103" s="330"/>
      <c r="S103" s="330"/>
      <c r="T103" s="330"/>
      <c r="U103" s="330"/>
      <c r="V103" s="330"/>
      <c r="W103" s="330"/>
      <c r="X103" s="330"/>
      <c r="Y103" s="330"/>
      <c r="Z103" s="330"/>
      <c r="AA103" s="330"/>
      <c r="AB103" s="330"/>
      <c r="AC103" s="330"/>
      <c r="AD103" s="330"/>
      <c r="AE103" s="330"/>
      <c r="AF103" s="330"/>
      <c r="AG103" s="330"/>
      <c r="AH103" s="330"/>
      <c r="AI103" s="330"/>
      <c r="AJ103" s="330"/>
      <c r="AK103" s="330"/>
      <c r="AL103" s="330"/>
      <c r="AM103" s="330"/>
      <c r="AN103" s="330"/>
      <c r="AO103" s="330"/>
      <c r="AP103" s="330"/>
      <c r="AQ103" s="330"/>
      <c r="AR103" s="330"/>
      <c r="AS103" s="330"/>
      <c r="AT103" s="330"/>
      <c r="AU103" s="330"/>
      <c r="AV103" s="330"/>
      <c r="AW103" s="330"/>
      <c r="AX103" s="330"/>
      <c r="AY103" s="330"/>
      <c r="AZ103" s="330"/>
      <c r="BA103" s="330"/>
      <c r="BB103" s="330"/>
      <c r="BC103" s="330"/>
      <c r="BD103" s="330"/>
      <c r="BE103" s="330"/>
      <c r="BF103" s="330"/>
      <c r="BG103" s="330"/>
      <c r="BH103" s="330"/>
      <c r="BI103" s="330"/>
      <c r="BJ103" s="330"/>
      <c r="BK103" s="330"/>
      <c r="BL103" s="330"/>
      <c r="BM103" s="330"/>
      <c r="BN103" s="330"/>
      <c r="BO103" s="330"/>
      <c r="BP103" s="330"/>
      <c r="BQ103" s="330"/>
      <c r="BR103" s="330"/>
      <c r="BS103" s="330"/>
      <c r="BT103" s="330"/>
      <c r="BU103" s="330"/>
      <c r="BV103" s="330"/>
      <c r="BW103" s="330"/>
      <c r="BX103" s="330"/>
      <c r="BY103" s="330"/>
      <c r="BZ103" s="330"/>
      <c r="CA103" s="330"/>
      <c r="CB103" s="330"/>
      <c r="CC103" s="330"/>
      <c r="CD103" s="330"/>
      <c r="CE103" s="330"/>
      <c r="CF103" s="330"/>
      <c r="CG103" s="330"/>
      <c r="CH103" s="330"/>
      <c r="CI103" s="330"/>
      <c r="CJ103" s="330"/>
      <c r="CK103" s="330"/>
      <c r="CL103" s="330"/>
      <c r="CM103" s="330"/>
      <c r="CN103" s="330"/>
      <c r="CO103" s="330"/>
      <c r="CP103" s="330"/>
      <c r="CQ103" s="330"/>
      <c r="CR103" s="330"/>
      <c r="CS103" s="330"/>
      <c r="CT103" s="330"/>
      <c r="CU103" s="330"/>
      <c r="CV103" s="330"/>
      <c r="CW103" s="330"/>
      <c r="CX103" s="330"/>
      <c r="CY103" s="330"/>
      <c r="CZ103" s="330"/>
      <c r="DA103" s="330"/>
      <c r="DB103" s="330"/>
      <c r="DC103" s="330"/>
      <c r="DD103" s="330"/>
      <c r="DE103" s="330"/>
      <c r="DF103" s="330"/>
      <c r="DG103" s="330"/>
      <c r="DH103" s="330"/>
      <c r="DI103" s="330"/>
      <c r="DJ103" s="330"/>
      <c r="DK103" s="330"/>
      <c r="DL103" s="330"/>
      <c r="DM103" s="330"/>
      <c r="DN103" s="330"/>
      <c r="DO103" s="330"/>
      <c r="DP103" s="330"/>
      <c r="DQ103" s="330"/>
      <c r="DR103" s="330"/>
      <c r="DS103" s="330"/>
      <c r="DT103" s="330"/>
      <c r="DU103" s="330"/>
      <c r="DV103" s="330"/>
      <c r="DW103" s="330"/>
      <c r="DX103" s="330"/>
      <c r="DY103" s="330"/>
      <c r="DZ103" s="330"/>
      <c r="EA103" s="330"/>
      <c r="EB103" s="330"/>
    </row>
    <row r="104" spans="1:132" ht="8.25" hidden="1" customHeight="1">
      <c r="A104" s="330"/>
      <c r="B104" s="330"/>
      <c r="C104" s="330"/>
      <c r="D104" s="330"/>
      <c r="E104" s="330"/>
      <c r="F104" s="330"/>
      <c r="G104" s="330"/>
      <c r="H104" s="330"/>
      <c r="I104" s="330"/>
      <c r="J104" s="330"/>
      <c r="K104" s="330"/>
      <c r="L104" s="330"/>
      <c r="M104" s="330"/>
      <c r="N104" s="330"/>
      <c r="O104" s="330"/>
      <c r="P104" s="330"/>
      <c r="Q104" s="330"/>
      <c r="R104" s="330"/>
      <c r="S104" s="330"/>
      <c r="T104" s="330"/>
      <c r="U104" s="330"/>
      <c r="V104" s="330"/>
      <c r="W104" s="330"/>
      <c r="X104" s="330"/>
      <c r="Y104" s="330"/>
      <c r="Z104" s="330"/>
      <c r="AA104" s="330"/>
      <c r="AB104" s="330"/>
      <c r="AC104" s="330"/>
      <c r="AD104" s="330"/>
      <c r="AE104" s="330"/>
      <c r="AF104" s="330"/>
      <c r="AG104" s="330"/>
      <c r="AH104" s="330"/>
      <c r="AI104" s="330"/>
      <c r="AJ104" s="330"/>
      <c r="AK104" s="330"/>
      <c r="AL104" s="330"/>
      <c r="AM104" s="330"/>
      <c r="AN104" s="330"/>
      <c r="AO104" s="330"/>
      <c r="AP104" s="330"/>
      <c r="AQ104" s="330"/>
      <c r="AR104" s="330"/>
      <c r="AS104" s="330"/>
      <c r="AT104" s="330"/>
      <c r="AU104" s="330"/>
      <c r="AV104" s="330"/>
      <c r="AW104" s="330"/>
      <c r="AX104" s="330"/>
      <c r="AY104" s="330"/>
      <c r="AZ104" s="330"/>
      <c r="BA104" s="330"/>
      <c r="BB104" s="330"/>
      <c r="BC104" s="330"/>
      <c r="BD104" s="330"/>
      <c r="BE104" s="330"/>
      <c r="BF104" s="330"/>
      <c r="BG104" s="330"/>
      <c r="BH104" s="330"/>
      <c r="BI104" s="330"/>
      <c r="BJ104" s="330"/>
      <c r="BK104" s="330"/>
      <c r="BL104" s="330"/>
      <c r="BM104" s="330"/>
      <c r="BN104" s="330"/>
      <c r="BO104" s="330"/>
      <c r="BP104" s="330"/>
      <c r="BQ104" s="330"/>
      <c r="BR104" s="330"/>
      <c r="BS104" s="330"/>
      <c r="BT104" s="330"/>
      <c r="BU104" s="330"/>
      <c r="BV104" s="330"/>
      <c r="BW104" s="330"/>
      <c r="BX104" s="330"/>
      <c r="BY104" s="330"/>
      <c r="BZ104" s="330"/>
      <c r="CA104" s="330"/>
      <c r="CB104" s="330"/>
      <c r="CC104" s="330"/>
      <c r="CD104" s="330"/>
      <c r="CE104" s="330"/>
      <c r="CF104" s="330"/>
      <c r="CG104" s="330"/>
      <c r="CH104" s="330"/>
      <c r="CI104" s="330"/>
      <c r="CJ104" s="330"/>
      <c r="CK104" s="330"/>
      <c r="CL104" s="330"/>
      <c r="CM104" s="330"/>
      <c r="CN104" s="330"/>
      <c r="CO104" s="330"/>
      <c r="CP104" s="330"/>
      <c r="CQ104" s="330"/>
      <c r="CR104" s="330"/>
      <c r="CS104" s="330"/>
      <c r="CT104" s="330"/>
      <c r="CU104" s="330"/>
      <c r="CV104" s="330"/>
      <c r="CW104" s="330"/>
      <c r="CX104" s="330"/>
      <c r="CY104" s="330"/>
      <c r="CZ104" s="330"/>
      <c r="DA104" s="330"/>
      <c r="DB104" s="330"/>
      <c r="DC104" s="330"/>
      <c r="DD104" s="330"/>
      <c r="DE104" s="330"/>
      <c r="DF104" s="330"/>
      <c r="DG104" s="330"/>
      <c r="DH104" s="330"/>
      <c r="DI104" s="330"/>
      <c r="DJ104" s="330"/>
      <c r="DK104" s="330"/>
      <c r="DL104" s="330"/>
      <c r="DM104" s="330"/>
      <c r="DN104" s="330"/>
      <c r="DO104" s="330"/>
      <c r="DP104" s="330"/>
      <c r="DQ104" s="330"/>
      <c r="DR104" s="330"/>
      <c r="DS104" s="330"/>
      <c r="DT104" s="330"/>
      <c r="DU104" s="330"/>
      <c r="DV104" s="330"/>
      <c r="DW104" s="330"/>
      <c r="DX104" s="330"/>
      <c r="DY104" s="330"/>
      <c r="DZ104" s="330"/>
      <c r="EA104" s="330"/>
      <c r="EB104" s="330"/>
    </row>
    <row r="105" spans="1:132" ht="8.25" hidden="1" customHeight="1">
      <c r="A105" s="330"/>
      <c r="B105" s="330"/>
      <c r="C105" s="330"/>
      <c r="D105" s="330"/>
      <c r="E105" s="330"/>
      <c r="F105" s="330"/>
      <c r="G105" s="330"/>
      <c r="H105" s="330"/>
      <c r="I105" s="330"/>
      <c r="J105" s="330"/>
      <c r="K105" s="330"/>
      <c r="L105" s="330"/>
      <c r="M105" s="330"/>
      <c r="N105" s="330"/>
      <c r="O105" s="330"/>
      <c r="P105" s="330"/>
      <c r="Q105" s="330"/>
      <c r="R105" s="330"/>
      <c r="S105" s="330"/>
      <c r="T105" s="330"/>
      <c r="U105" s="330"/>
      <c r="V105" s="330"/>
      <c r="W105" s="330"/>
      <c r="X105" s="330"/>
      <c r="Y105" s="330"/>
      <c r="Z105" s="330"/>
      <c r="AA105" s="330"/>
      <c r="AB105" s="330"/>
      <c r="AC105" s="330"/>
      <c r="AD105" s="330"/>
      <c r="AE105" s="330"/>
      <c r="AF105" s="330"/>
      <c r="AG105" s="330"/>
      <c r="AH105" s="330"/>
      <c r="AI105" s="330"/>
      <c r="AJ105" s="330"/>
      <c r="AK105" s="330"/>
      <c r="AL105" s="330"/>
      <c r="AM105" s="330"/>
      <c r="AN105" s="330"/>
      <c r="AO105" s="330"/>
      <c r="AP105" s="330"/>
      <c r="AQ105" s="330"/>
      <c r="AR105" s="330"/>
      <c r="AS105" s="330"/>
      <c r="AT105" s="330"/>
      <c r="AU105" s="330"/>
      <c r="AV105" s="330"/>
      <c r="AW105" s="330"/>
      <c r="AX105" s="330"/>
      <c r="AY105" s="330"/>
      <c r="AZ105" s="330"/>
      <c r="BA105" s="330"/>
      <c r="BB105" s="330"/>
      <c r="BC105" s="330"/>
      <c r="BD105" s="330"/>
      <c r="BE105" s="330"/>
      <c r="BF105" s="330"/>
      <c r="BG105" s="330"/>
      <c r="BH105" s="330"/>
      <c r="BI105" s="330"/>
      <c r="BJ105" s="330"/>
      <c r="BK105" s="330"/>
      <c r="BL105" s="330"/>
      <c r="BM105" s="330"/>
      <c r="BN105" s="330"/>
      <c r="BO105" s="330"/>
      <c r="BP105" s="330"/>
      <c r="BQ105" s="330"/>
      <c r="BR105" s="330"/>
      <c r="CO105" s="330"/>
      <c r="CP105" s="330"/>
      <c r="CQ105" s="330"/>
      <c r="CR105" s="330"/>
      <c r="CS105" s="330"/>
      <c r="CT105" s="330"/>
      <c r="CU105" s="330"/>
      <c r="CV105" s="330"/>
      <c r="CW105" s="330"/>
      <c r="CX105" s="330"/>
      <c r="CY105" s="330"/>
      <c r="CZ105" s="330"/>
      <c r="DA105" s="330"/>
      <c r="DB105" s="330"/>
      <c r="DC105" s="330"/>
      <c r="DD105" s="330"/>
      <c r="DE105" s="330"/>
      <c r="DF105" s="330"/>
      <c r="DG105" s="330"/>
      <c r="DH105" s="330"/>
      <c r="DI105" s="330"/>
      <c r="DJ105" s="330"/>
      <c r="DK105" s="330"/>
      <c r="DL105" s="330"/>
      <c r="DM105" s="330"/>
      <c r="DN105" s="330"/>
      <c r="DO105" s="330"/>
      <c r="DP105" s="330"/>
      <c r="DQ105" s="330"/>
      <c r="DR105" s="330"/>
      <c r="DS105" s="330"/>
      <c r="DT105" s="330"/>
      <c r="DU105" s="330"/>
      <c r="DV105" s="330"/>
      <c r="DW105" s="330"/>
      <c r="DX105" s="330"/>
      <c r="DY105" s="330"/>
      <c r="DZ105" s="330"/>
      <c r="EA105" s="330"/>
      <c r="EB105" s="330"/>
    </row>
    <row r="106" spans="1:132" ht="8.25" hidden="1" customHeight="1">
      <c r="A106" s="330"/>
      <c r="B106" s="330"/>
      <c r="C106" s="330"/>
      <c r="D106" s="330"/>
      <c r="E106" s="330"/>
      <c r="F106" s="330"/>
      <c r="G106" s="330"/>
      <c r="H106" s="330"/>
      <c r="I106" s="330"/>
      <c r="J106" s="330"/>
      <c r="K106" s="330"/>
      <c r="L106" s="330"/>
      <c r="M106" s="330"/>
      <c r="N106" s="330"/>
      <c r="O106" s="330"/>
      <c r="P106" s="330"/>
      <c r="Q106" s="330"/>
      <c r="R106" s="330"/>
      <c r="S106" s="330"/>
      <c r="T106" s="330"/>
      <c r="U106" s="330"/>
      <c r="V106" s="330"/>
      <c r="W106" s="330"/>
      <c r="X106" s="330"/>
      <c r="Y106" s="330"/>
      <c r="Z106" s="330"/>
      <c r="AA106" s="330"/>
      <c r="AB106" s="330"/>
      <c r="AC106" s="330"/>
      <c r="AD106" s="330"/>
      <c r="AE106" s="330"/>
      <c r="AF106" s="330"/>
      <c r="AG106" s="330"/>
      <c r="AH106" s="330"/>
      <c r="AI106" s="330"/>
      <c r="AJ106" s="330"/>
      <c r="AK106" s="330"/>
      <c r="AL106" s="330"/>
      <c r="AM106" s="330"/>
      <c r="AN106" s="330"/>
      <c r="AO106" s="330"/>
      <c r="AP106" s="330"/>
      <c r="AQ106" s="330"/>
      <c r="AR106" s="330"/>
      <c r="AS106" s="330"/>
      <c r="AT106" s="330"/>
      <c r="AU106" s="330"/>
      <c r="AV106" s="330"/>
      <c r="AW106" s="330"/>
      <c r="AX106" s="330"/>
      <c r="AY106" s="330"/>
      <c r="AZ106" s="330"/>
      <c r="BA106" s="330"/>
      <c r="BB106" s="330"/>
      <c r="BC106" s="330"/>
      <c r="BD106" s="330"/>
      <c r="BE106" s="330"/>
      <c r="BF106" s="330"/>
      <c r="BG106" s="330"/>
      <c r="BH106" s="330"/>
      <c r="BI106" s="330"/>
      <c r="BJ106" s="330"/>
      <c r="BK106" s="330"/>
      <c r="BL106" s="330"/>
      <c r="BM106" s="330"/>
      <c r="BN106" s="330"/>
      <c r="BO106" s="330"/>
      <c r="BP106" s="330"/>
      <c r="BQ106" s="330"/>
      <c r="BR106" s="330"/>
      <c r="DB106" s="330"/>
      <c r="DC106" s="330"/>
      <c r="DD106" s="330"/>
      <c r="DE106" s="330"/>
      <c r="DF106" s="330"/>
      <c r="DG106" s="330"/>
      <c r="DH106" s="330"/>
      <c r="DI106" s="330"/>
      <c r="DJ106" s="330"/>
      <c r="DK106" s="330"/>
      <c r="DL106" s="330"/>
      <c r="DM106" s="330"/>
      <c r="DN106" s="330"/>
      <c r="DO106" s="330"/>
      <c r="DP106" s="330"/>
      <c r="DQ106" s="330"/>
      <c r="DR106" s="330"/>
      <c r="DS106" s="330"/>
      <c r="DT106" s="330"/>
      <c r="DU106" s="330"/>
      <c r="DV106" s="330"/>
      <c r="DW106" s="330"/>
      <c r="DX106" s="330"/>
      <c r="DY106" s="330"/>
      <c r="DZ106" s="330"/>
      <c r="EA106" s="330"/>
      <c r="EB106" s="330"/>
    </row>
    <row r="107" spans="1:132" ht="8.25" hidden="1" customHeight="1">
      <c r="A107" s="330"/>
      <c r="B107" s="330"/>
      <c r="C107" s="330"/>
      <c r="D107" s="330"/>
      <c r="E107" s="330"/>
      <c r="F107" s="330"/>
      <c r="G107" s="330"/>
      <c r="H107" s="330"/>
      <c r="I107" s="330"/>
      <c r="J107" s="330"/>
      <c r="K107" s="330"/>
      <c r="L107" s="330"/>
      <c r="M107" s="330"/>
      <c r="N107" s="330"/>
      <c r="O107" s="330"/>
      <c r="P107" s="330"/>
      <c r="Q107" s="330"/>
      <c r="R107" s="330"/>
      <c r="S107" s="330"/>
      <c r="T107" s="330"/>
      <c r="U107" s="330"/>
      <c r="V107" s="330"/>
      <c r="W107" s="330"/>
      <c r="X107" s="330"/>
      <c r="Y107" s="330"/>
      <c r="Z107" s="330"/>
      <c r="AA107" s="330"/>
      <c r="AB107" s="330"/>
      <c r="AC107" s="330"/>
      <c r="AD107" s="330"/>
      <c r="AE107" s="330"/>
      <c r="AF107" s="330"/>
      <c r="AG107" s="330"/>
      <c r="AH107" s="330"/>
      <c r="AI107" s="330"/>
      <c r="AJ107" s="330"/>
      <c r="AK107" s="330"/>
      <c r="AL107" s="330"/>
      <c r="AM107" s="330"/>
      <c r="AN107" s="330"/>
      <c r="AO107" s="330"/>
      <c r="AP107" s="330"/>
      <c r="AQ107" s="330"/>
      <c r="AR107" s="330"/>
      <c r="AS107" s="330"/>
      <c r="AT107" s="330"/>
      <c r="AU107" s="330"/>
      <c r="AV107" s="330"/>
      <c r="AW107" s="330"/>
      <c r="AX107" s="330"/>
      <c r="AY107" s="330"/>
      <c r="AZ107" s="330"/>
      <c r="BA107" s="330"/>
      <c r="BB107" s="330"/>
      <c r="BC107" s="330"/>
      <c r="BD107" s="330"/>
      <c r="BE107" s="330"/>
      <c r="BF107" s="330"/>
      <c r="BG107" s="330"/>
      <c r="BH107" s="330"/>
      <c r="BI107" s="330"/>
      <c r="BJ107" s="330"/>
      <c r="BK107" s="330"/>
      <c r="BL107" s="330"/>
      <c r="BM107" s="330"/>
      <c r="BN107" s="330"/>
      <c r="BO107" s="330"/>
      <c r="BP107" s="330"/>
      <c r="BQ107" s="330"/>
      <c r="BR107" s="330"/>
      <c r="DB107" s="330"/>
      <c r="DC107" s="330"/>
      <c r="DD107" s="330"/>
      <c r="DE107" s="330"/>
      <c r="DF107" s="330"/>
      <c r="DG107" s="330"/>
      <c r="DH107" s="330"/>
      <c r="DI107" s="330"/>
      <c r="DJ107" s="330"/>
      <c r="DK107" s="330"/>
      <c r="DL107" s="330"/>
      <c r="DM107" s="330"/>
      <c r="DN107" s="330"/>
      <c r="DO107" s="330"/>
      <c r="DP107" s="330"/>
      <c r="DQ107" s="330"/>
      <c r="DR107" s="330"/>
      <c r="DS107" s="330"/>
      <c r="DT107" s="330"/>
      <c r="DU107" s="330"/>
      <c r="DV107" s="330"/>
      <c r="DW107" s="330"/>
      <c r="DX107" s="330"/>
      <c r="DY107" s="330"/>
      <c r="DZ107" s="330"/>
      <c r="EA107" s="330"/>
      <c r="EB107" s="330"/>
    </row>
    <row r="108" spans="1:132" ht="8.25" hidden="1" customHeight="1">
      <c r="A108" s="330"/>
      <c r="B108" s="330"/>
      <c r="C108" s="330"/>
      <c r="D108" s="330"/>
      <c r="E108" s="330"/>
      <c r="F108" s="330"/>
      <c r="G108" s="330"/>
      <c r="H108" s="330"/>
      <c r="I108" s="330"/>
      <c r="J108" s="330"/>
      <c r="K108" s="330"/>
      <c r="L108" s="330"/>
      <c r="M108" s="330"/>
      <c r="N108" s="330"/>
      <c r="O108" s="330"/>
      <c r="P108" s="330"/>
      <c r="Q108" s="330"/>
      <c r="R108" s="330"/>
      <c r="S108" s="330"/>
      <c r="T108" s="330"/>
      <c r="U108" s="330"/>
      <c r="V108" s="330"/>
      <c r="W108" s="330"/>
      <c r="X108" s="330"/>
      <c r="Y108" s="330"/>
      <c r="Z108" s="330"/>
      <c r="AA108" s="330"/>
      <c r="AB108" s="330"/>
      <c r="AC108" s="330"/>
      <c r="AD108" s="330"/>
      <c r="AE108" s="330"/>
      <c r="AF108" s="330"/>
      <c r="AG108" s="330"/>
      <c r="AH108" s="330"/>
      <c r="AI108" s="330"/>
      <c r="AJ108" s="330"/>
      <c r="AK108" s="330"/>
      <c r="AL108" s="330"/>
      <c r="AM108" s="330"/>
      <c r="AN108" s="330"/>
      <c r="AO108" s="330"/>
      <c r="AP108" s="330"/>
      <c r="AQ108" s="330"/>
      <c r="AR108" s="330"/>
      <c r="AS108" s="330"/>
      <c r="AT108" s="330"/>
      <c r="AU108" s="330"/>
      <c r="AV108" s="330"/>
      <c r="AW108" s="330"/>
      <c r="AX108" s="330"/>
      <c r="AY108" s="330"/>
      <c r="AZ108" s="330"/>
      <c r="BA108" s="330"/>
      <c r="BB108" s="330"/>
      <c r="BC108" s="330"/>
      <c r="BD108" s="330"/>
      <c r="BE108" s="330"/>
      <c r="BF108" s="330"/>
      <c r="BG108" s="330"/>
      <c r="BH108" s="330"/>
      <c r="BI108" s="330"/>
      <c r="BJ108" s="330"/>
      <c r="BK108" s="330"/>
      <c r="BL108" s="330"/>
      <c r="BM108" s="330"/>
      <c r="BN108" s="330"/>
      <c r="BO108" s="330"/>
      <c r="BP108" s="330"/>
      <c r="BQ108" s="330"/>
      <c r="BR108" s="330"/>
      <c r="DB108" s="330"/>
      <c r="DC108" s="330"/>
      <c r="DD108" s="330"/>
      <c r="DE108" s="330"/>
      <c r="DF108" s="330"/>
      <c r="DG108" s="330"/>
      <c r="DH108" s="330"/>
      <c r="DI108" s="330"/>
      <c r="DJ108" s="330"/>
      <c r="DK108" s="330"/>
      <c r="DL108" s="330"/>
      <c r="DM108" s="330"/>
      <c r="DN108" s="330"/>
      <c r="DO108" s="330"/>
      <c r="DP108" s="330"/>
      <c r="DQ108" s="330"/>
      <c r="DR108" s="330"/>
      <c r="DS108" s="330"/>
      <c r="DT108" s="330"/>
      <c r="DU108" s="330"/>
      <c r="DV108" s="330"/>
      <c r="DW108" s="330"/>
      <c r="DX108" s="330"/>
      <c r="DY108" s="330"/>
      <c r="DZ108" s="330"/>
      <c r="EA108" s="330"/>
      <c r="EB108" s="330"/>
    </row>
    <row r="109" spans="1:132" ht="8.25" hidden="1" customHeight="1">
      <c r="A109" s="330"/>
      <c r="B109" s="330"/>
      <c r="C109" s="330"/>
      <c r="D109" s="330"/>
      <c r="E109" s="330"/>
      <c r="F109" s="330"/>
      <c r="G109" s="330"/>
      <c r="H109" s="330"/>
      <c r="I109" s="330"/>
      <c r="J109" s="330"/>
      <c r="K109" s="330"/>
      <c r="L109" s="330"/>
      <c r="M109" s="330"/>
      <c r="N109" s="330"/>
      <c r="O109" s="330"/>
      <c r="P109" s="330"/>
      <c r="Q109" s="330"/>
      <c r="R109" s="330"/>
      <c r="S109" s="330"/>
      <c r="T109" s="330"/>
      <c r="U109" s="330"/>
      <c r="V109" s="330"/>
      <c r="W109" s="330"/>
      <c r="X109" s="330"/>
      <c r="Y109" s="330"/>
      <c r="Z109" s="330"/>
      <c r="AA109" s="330"/>
      <c r="AB109" s="330"/>
      <c r="AC109" s="330"/>
      <c r="AD109" s="330"/>
      <c r="AE109" s="330"/>
      <c r="AF109" s="330"/>
      <c r="AG109" s="330"/>
      <c r="AH109" s="330"/>
      <c r="AI109" s="330"/>
      <c r="AJ109" s="330"/>
      <c r="AK109" s="330"/>
      <c r="AL109" s="330"/>
      <c r="AM109" s="330"/>
      <c r="AN109" s="330"/>
      <c r="AO109" s="330"/>
      <c r="AP109" s="330"/>
      <c r="AQ109" s="330"/>
      <c r="AR109" s="330"/>
      <c r="AS109" s="330"/>
      <c r="AT109" s="330"/>
      <c r="AU109" s="330"/>
      <c r="AV109" s="330"/>
      <c r="AW109" s="330"/>
      <c r="AX109" s="330"/>
      <c r="AY109" s="330"/>
      <c r="AZ109" s="330"/>
      <c r="BA109" s="330"/>
      <c r="BB109" s="330"/>
      <c r="BC109" s="330"/>
      <c r="BD109" s="330"/>
      <c r="BE109" s="330"/>
      <c r="BF109" s="330"/>
      <c r="BG109" s="330"/>
      <c r="BH109" s="330"/>
      <c r="BI109" s="330"/>
      <c r="BJ109" s="330"/>
      <c r="BK109" s="330"/>
      <c r="BL109" s="330"/>
      <c r="BM109" s="330"/>
      <c r="BN109" s="330"/>
      <c r="BO109" s="330"/>
      <c r="BP109" s="330"/>
      <c r="BQ109" s="330"/>
      <c r="BR109" s="330"/>
      <c r="DB109" s="330"/>
      <c r="DC109" s="330"/>
      <c r="DD109" s="330"/>
      <c r="DE109" s="330"/>
      <c r="DF109" s="330"/>
      <c r="DG109" s="330"/>
      <c r="DH109" s="330"/>
      <c r="DI109" s="330"/>
      <c r="DJ109" s="330"/>
      <c r="DK109" s="330"/>
      <c r="DL109" s="330"/>
      <c r="DM109" s="330"/>
      <c r="DN109" s="330"/>
      <c r="DO109" s="330"/>
      <c r="DP109" s="330"/>
      <c r="DQ109" s="330"/>
      <c r="DR109" s="330"/>
      <c r="DS109" s="330"/>
      <c r="DT109" s="330"/>
      <c r="DU109" s="330"/>
      <c r="DV109" s="330"/>
      <c r="DW109" s="330"/>
      <c r="DX109" s="330"/>
      <c r="DY109" s="330"/>
      <c r="DZ109" s="330"/>
      <c r="EA109" s="330"/>
      <c r="EB109" s="330"/>
    </row>
    <row r="110" spans="1:132" ht="8.25" hidden="1" customHeight="1">
      <c r="A110" s="330"/>
      <c r="B110" s="330"/>
      <c r="C110" s="330"/>
      <c r="D110" s="330"/>
      <c r="E110" s="330"/>
      <c r="F110" s="330"/>
      <c r="G110" s="330"/>
      <c r="H110" s="330"/>
      <c r="I110" s="330"/>
      <c r="J110" s="330"/>
      <c r="K110" s="330"/>
      <c r="L110" s="330"/>
      <c r="M110" s="330"/>
      <c r="N110" s="330"/>
      <c r="O110" s="330"/>
      <c r="P110" s="330"/>
      <c r="Q110" s="330"/>
      <c r="R110" s="330"/>
      <c r="S110" s="330"/>
      <c r="T110" s="330"/>
      <c r="U110" s="330"/>
      <c r="V110" s="330"/>
      <c r="W110" s="330"/>
      <c r="X110" s="330"/>
      <c r="Y110" s="330"/>
      <c r="Z110" s="330"/>
      <c r="AA110" s="330"/>
      <c r="AB110" s="330"/>
      <c r="AC110" s="330"/>
      <c r="AD110" s="330"/>
      <c r="AE110" s="330"/>
      <c r="AF110" s="330"/>
      <c r="AG110" s="330"/>
      <c r="AH110" s="330"/>
      <c r="AI110" s="330"/>
      <c r="AJ110" s="330"/>
      <c r="AK110" s="330"/>
      <c r="AL110" s="330"/>
      <c r="AM110" s="330"/>
      <c r="AN110" s="330"/>
      <c r="AO110" s="330"/>
      <c r="AP110" s="330"/>
      <c r="AQ110" s="330"/>
      <c r="AR110" s="330"/>
      <c r="AS110" s="330"/>
      <c r="AT110" s="330"/>
      <c r="AU110" s="330"/>
      <c r="AV110" s="330"/>
      <c r="AW110" s="330"/>
      <c r="AX110" s="330"/>
      <c r="AY110" s="330"/>
      <c r="AZ110" s="330"/>
      <c r="BA110" s="330"/>
      <c r="BB110" s="330"/>
      <c r="BC110" s="330"/>
      <c r="BD110" s="330"/>
      <c r="BE110" s="330"/>
      <c r="BF110" s="330"/>
      <c r="BG110" s="330"/>
      <c r="BH110" s="330"/>
      <c r="BI110" s="330"/>
      <c r="BJ110" s="330"/>
      <c r="BK110" s="330"/>
      <c r="BL110" s="330"/>
      <c r="BM110" s="330"/>
      <c r="BN110" s="330"/>
      <c r="BO110" s="330"/>
      <c r="BP110" s="330"/>
      <c r="BQ110" s="330"/>
      <c r="BR110" s="330"/>
      <c r="DB110" s="330"/>
      <c r="DC110" s="330"/>
      <c r="DD110" s="330"/>
      <c r="DE110" s="330"/>
      <c r="DF110" s="330"/>
      <c r="DG110" s="330"/>
      <c r="DH110" s="330"/>
      <c r="DI110" s="330"/>
      <c r="DJ110" s="330"/>
      <c r="DK110" s="330"/>
      <c r="DL110" s="330"/>
      <c r="DM110" s="330"/>
      <c r="DN110" s="330"/>
      <c r="DO110" s="330"/>
      <c r="DP110" s="330"/>
      <c r="DQ110" s="330"/>
      <c r="DR110" s="330"/>
      <c r="DS110" s="330"/>
      <c r="DT110" s="330"/>
      <c r="DU110" s="330"/>
      <c r="DV110" s="330"/>
      <c r="DW110" s="330"/>
      <c r="DX110" s="330"/>
      <c r="DY110" s="330"/>
      <c r="DZ110" s="330"/>
      <c r="EA110" s="330"/>
      <c r="EB110" s="330"/>
    </row>
    <row r="111" spans="1:132" ht="8.25" hidden="1" customHeight="1">
      <c r="A111" s="330"/>
      <c r="B111" s="330"/>
      <c r="C111" s="330"/>
      <c r="D111" s="330"/>
      <c r="E111" s="330"/>
      <c r="F111" s="330"/>
      <c r="G111" s="330"/>
      <c r="H111" s="330"/>
      <c r="I111" s="330"/>
      <c r="J111" s="330"/>
      <c r="K111" s="330"/>
      <c r="L111" s="330"/>
      <c r="M111" s="330"/>
      <c r="N111" s="330"/>
      <c r="O111" s="330"/>
      <c r="P111" s="330"/>
      <c r="Q111" s="330"/>
      <c r="R111" s="330"/>
      <c r="S111" s="330"/>
      <c r="T111" s="330"/>
      <c r="U111" s="330"/>
      <c r="V111" s="330"/>
      <c r="W111" s="330"/>
      <c r="X111" s="330"/>
      <c r="Y111" s="330"/>
      <c r="Z111" s="330"/>
      <c r="AA111" s="330"/>
      <c r="AB111" s="330"/>
      <c r="AC111" s="330"/>
      <c r="AD111" s="330"/>
      <c r="AE111" s="330"/>
      <c r="AF111" s="330"/>
      <c r="AG111" s="330"/>
      <c r="AH111" s="330"/>
      <c r="AI111" s="330"/>
      <c r="AJ111" s="330"/>
      <c r="AK111" s="330"/>
      <c r="AL111" s="330"/>
      <c r="AM111" s="330"/>
      <c r="AN111" s="330"/>
      <c r="AO111" s="330"/>
      <c r="AP111" s="330"/>
      <c r="AQ111" s="330"/>
      <c r="AR111" s="330"/>
      <c r="AS111" s="330"/>
      <c r="AT111" s="330"/>
      <c r="AU111" s="330"/>
      <c r="AV111" s="330"/>
      <c r="AW111" s="330"/>
      <c r="AX111" s="330"/>
      <c r="AY111" s="330"/>
      <c r="AZ111" s="330"/>
      <c r="BA111" s="330"/>
      <c r="BB111" s="330"/>
      <c r="BC111" s="330"/>
      <c r="BD111" s="330"/>
      <c r="BE111" s="330"/>
      <c r="BF111" s="330"/>
      <c r="BG111" s="330"/>
      <c r="BH111" s="330"/>
      <c r="BI111" s="330"/>
      <c r="BJ111" s="330"/>
      <c r="BK111" s="330"/>
      <c r="BL111" s="330"/>
      <c r="BM111" s="330"/>
      <c r="BN111" s="330"/>
      <c r="BO111" s="330"/>
      <c r="BP111" s="330"/>
      <c r="BQ111" s="330"/>
      <c r="BR111" s="330"/>
      <c r="DB111" s="330"/>
      <c r="DC111" s="330"/>
      <c r="DD111" s="330"/>
      <c r="DE111" s="330"/>
      <c r="DF111" s="330"/>
      <c r="DG111" s="330"/>
      <c r="DH111" s="330"/>
      <c r="DI111" s="330"/>
      <c r="DJ111" s="330"/>
      <c r="DK111" s="330"/>
      <c r="DL111" s="330"/>
      <c r="DM111" s="330"/>
      <c r="DN111" s="330"/>
      <c r="DO111" s="330"/>
      <c r="DP111" s="330"/>
      <c r="DQ111" s="330"/>
      <c r="DR111" s="330"/>
      <c r="DS111" s="330"/>
      <c r="DT111" s="330"/>
      <c r="DU111" s="330"/>
      <c r="DV111" s="330"/>
      <c r="DW111" s="330"/>
      <c r="DX111" s="330"/>
      <c r="DY111" s="330"/>
      <c r="DZ111" s="330"/>
      <c r="EA111" s="330"/>
      <c r="EB111" s="330"/>
    </row>
    <row r="112" spans="1:132" ht="8.25" hidden="1" customHeight="1">
      <c r="AT112" s="330"/>
      <c r="BQ112" s="330"/>
      <c r="BR112" s="330"/>
      <c r="DB112" s="330"/>
      <c r="DC112" s="330"/>
      <c r="DD112" s="330"/>
      <c r="DE112" s="330"/>
      <c r="DF112" s="330"/>
      <c r="DG112" s="330"/>
      <c r="DH112" s="330"/>
      <c r="DI112" s="330"/>
      <c r="DJ112" s="330"/>
      <c r="DK112" s="330"/>
      <c r="DL112" s="330"/>
      <c r="DM112" s="330"/>
      <c r="DN112" s="330"/>
      <c r="DO112" s="330"/>
      <c r="DP112" s="330"/>
      <c r="DQ112" s="330"/>
      <c r="DR112" s="330"/>
      <c r="DS112" s="330"/>
      <c r="DT112" s="330"/>
      <c r="DU112" s="330"/>
      <c r="DV112" s="330"/>
      <c r="DW112" s="330"/>
      <c r="DX112" s="330"/>
      <c r="DY112" s="330"/>
      <c r="DZ112" s="330"/>
      <c r="EA112" s="330"/>
      <c r="EB112" s="330"/>
    </row>
    <row r="113" spans="46:132" ht="8.25" hidden="1" customHeight="1">
      <c r="AT113" s="330"/>
      <c r="BQ113" s="330"/>
      <c r="BR113" s="330"/>
      <c r="DB113" s="330"/>
      <c r="DC113" s="330"/>
      <c r="DD113" s="330"/>
      <c r="DE113" s="330"/>
      <c r="DF113" s="330"/>
      <c r="DG113" s="330"/>
      <c r="DH113" s="330"/>
      <c r="DI113" s="330"/>
      <c r="DJ113" s="330"/>
      <c r="DK113" s="330"/>
      <c r="DL113" s="330"/>
      <c r="DM113" s="330"/>
      <c r="DN113" s="330"/>
      <c r="DO113" s="330"/>
      <c r="DP113" s="330"/>
      <c r="DQ113" s="330"/>
      <c r="DR113" s="330"/>
      <c r="DS113" s="330"/>
      <c r="DT113" s="330"/>
      <c r="DU113" s="330"/>
      <c r="DV113" s="330"/>
      <c r="DW113" s="330"/>
      <c r="DX113" s="330"/>
      <c r="DY113" s="330"/>
      <c r="DZ113" s="330"/>
      <c r="EA113" s="330"/>
      <c r="EB113" s="330"/>
    </row>
    <row r="114" spans="46:132" ht="8.25" hidden="1" customHeight="1">
      <c r="BQ114" s="330"/>
      <c r="BR114" s="330"/>
      <c r="DB114" s="330"/>
      <c r="DC114" s="330"/>
      <c r="DD114" s="330"/>
      <c r="DE114" s="330"/>
      <c r="DF114" s="330"/>
      <c r="DG114" s="330"/>
      <c r="DH114" s="330"/>
      <c r="DI114" s="330"/>
      <c r="DJ114" s="330"/>
      <c r="DK114" s="330"/>
      <c r="DL114" s="330"/>
      <c r="DM114" s="330"/>
      <c r="DN114" s="330"/>
      <c r="DO114" s="330"/>
      <c r="DP114" s="330"/>
      <c r="DQ114" s="330"/>
      <c r="DR114" s="330"/>
      <c r="DS114" s="330"/>
      <c r="DT114" s="330"/>
      <c r="DU114" s="330"/>
      <c r="DV114" s="330"/>
      <c r="DW114" s="330"/>
      <c r="DX114" s="330"/>
      <c r="DY114" s="330"/>
      <c r="DZ114" s="330"/>
      <c r="EA114" s="330"/>
      <c r="EB114" s="330"/>
    </row>
    <row r="115" spans="46:132" ht="8.25" hidden="1" customHeight="1">
      <c r="BQ115" s="330"/>
      <c r="BR115" s="330"/>
      <c r="DB115" s="330"/>
      <c r="DC115" s="330"/>
      <c r="DD115" s="330"/>
      <c r="DE115" s="330"/>
      <c r="DF115" s="330"/>
      <c r="DG115" s="330"/>
      <c r="DH115" s="330"/>
      <c r="DI115" s="330"/>
      <c r="DJ115" s="330"/>
      <c r="DK115" s="330"/>
      <c r="DL115" s="330"/>
      <c r="DM115" s="330"/>
      <c r="DN115" s="330"/>
      <c r="DO115" s="330"/>
      <c r="DP115" s="330"/>
      <c r="DQ115" s="330"/>
      <c r="DR115" s="330"/>
      <c r="DS115" s="330"/>
      <c r="DT115" s="330"/>
      <c r="DU115" s="330"/>
      <c r="DV115" s="330"/>
      <c r="DW115" s="330"/>
      <c r="DX115" s="330"/>
      <c r="DY115" s="330"/>
      <c r="DZ115" s="330"/>
      <c r="EA115" s="330"/>
      <c r="EB115" s="330"/>
    </row>
    <row r="116" spans="46:132" ht="8.25" hidden="1" customHeight="1"/>
    <row r="117" spans="46:132" ht="8.25" hidden="1" customHeight="1"/>
    <row r="118" spans="46:132" ht="8.25" hidden="1" customHeight="1"/>
    <row r="119" spans="46:132" ht="8.25" hidden="1" customHeight="1"/>
    <row r="120" spans="46:132" ht="8.25" hidden="1" customHeight="1"/>
    <row r="121" spans="46:132" ht="8.25" hidden="1" customHeight="1"/>
    <row r="122" spans="46:132" ht="8.25" hidden="1" customHeight="1"/>
    <row r="123" spans="46:132" ht="8.25" hidden="1" customHeight="1"/>
    <row r="124" spans="46:132" ht="8.25" hidden="1" customHeight="1"/>
    <row r="125" spans="46:132" ht="8.25" hidden="1" customHeight="1"/>
    <row r="126" spans="46:132" ht="8.25" hidden="1" customHeight="1"/>
    <row r="127" spans="46:132" ht="8.25" hidden="1" customHeight="1"/>
    <row r="128" spans="46:132" ht="8.25" hidden="1" customHeight="1"/>
    <row r="129" ht="8.25" hidden="1" customHeight="1"/>
    <row r="130" ht="8.25" hidden="1" customHeight="1"/>
    <row r="131" ht="8.25" hidden="1" customHeight="1"/>
    <row r="132" ht="8.25" hidden="1" customHeight="1"/>
    <row r="133" ht="8.25" hidden="1" customHeight="1"/>
    <row r="134" ht="8.25" hidden="1" customHeight="1"/>
    <row r="135" ht="8.25" hidden="1" customHeight="1"/>
    <row r="136" ht="8.25" hidden="1" customHeight="1"/>
    <row r="137" ht="8.25" hidden="1" customHeight="1"/>
    <row r="138" ht="8.25" hidden="1" customHeight="1"/>
    <row r="139" ht="8.25" hidden="1" customHeight="1"/>
    <row r="140" ht="8.25" hidden="1" customHeight="1"/>
    <row r="141" ht="8.25" hidden="1" customHeight="1"/>
    <row r="142" ht="8.25" hidden="1" customHeight="1"/>
    <row r="143" ht="8.25" hidden="1" customHeight="1"/>
    <row r="144" ht="8.25" hidden="1" customHeight="1"/>
    <row r="145" ht="8.25" hidden="1" customHeight="1"/>
    <row r="146" ht="8.25" hidden="1" customHeight="1"/>
    <row r="147" ht="8.25" hidden="1" customHeight="1"/>
    <row r="148" ht="8.25" hidden="1" customHeight="1"/>
    <row r="149" ht="8.25" hidden="1" customHeight="1"/>
    <row r="150" ht="8.25" hidden="1" customHeight="1"/>
    <row r="151" ht="8.25" hidden="1" customHeight="1"/>
    <row r="152" ht="8.25" hidden="1" customHeight="1"/>
    <row r="153" ht="8.25" hidden="1" customHeight="1"/>
    <row r="154" ht="8.25" hidden="1" customHeight="1"/>
    <row r="155" ht="8.25" hidden="1" customHeight="1"/>
    <row r="156" ht="8.25" hidden="1" customHeight="1"/>
    <row r="157" ht="8.25" hidden="1" customHeight="1"/>
    <row r="158" ht="8.25" hidden="1" customHeight="1"/>
    <row r="159" ht="8.25" hidden="1" customHeight="1"/>
    <row r="160" ht="8.25" hidden="1" customHeight="1"/>
    <row r="161" ht="8.25" hidden="1" customHeight="1"/>
    <row r="162" ht="8.25" hidden="1" customHeight="1"/>
    <row r="163" ht="8.25" hidden="1" customHeight="1"/>
    <row r="164" ht="8.25" hidden="1" customHeight="1"/>
    <row r="165" ht="8.25" hidden="1" customHeight="1"/>
    <row r="166" ht="8.25" hidden="1" customHeight="1"/>
    <row r="167" ht="8.25" hidden="1" customHeight="1"/>
    <row r="168" ht="8.25" hidden="1" customHeight="1"/>
    <row r="169" ht="8.25" hidden="1" customHeight="1"/>
    <row r="170" ht="8.25" hidden="1" customHeight="1"/>
    <row r="171" ht="8.25" hidden="1" customHeight="1"/>
    <row r="172" ht="8.25" hidden="1" customHeight="1"/>
    <row r="173" ht="10.25" hidden="1" customHeight="1"/>
    <row r="174" ht="10.25" hidden="1" customHeight="1"/>
    <row r="175" ht="10.25" hidden="1" customHeight="1"/>
    <row r="176" ht="10.25" hidden="1" customHeight="1"/>
    <row r="177" ht="10.25" hidden="1" customHeight="1"/>
    <row r="178" ht="10.25" hidden="1" customHeight="1"/>
    <row r="179" ht="10.25" hidden="1" customHeight="1"/>
    <row r="180" ht="10.25" hidden="1" customHeight="1"/>
    <row r="181" ht="10.25" hidden="1" customHeight="1"/>
    <row r="182" ht="10.25" hidden="1" customHeight="1"/>
    <row r="183" ht="10.25" hidden="1" customHeight="1"/>
    <row r="184" ht="10.25" hidden="1" customHeight="1"/>
    <row r="185" ht="10.25" hidden="1" customHeight="1"/>
    <row r="186" ht="10.25" hidden="1" customHeight="1"/>
    <row r="187" ht="10.25" hidden="1" customHeight="1"/>
    <row r="188" ht="10.25" hidden="1" customHeight="1"/>
    <row r="189" ht="10.25" hidden="1" customHeight="1"/>
    <row r="190" ht="10.25" hidden="1" customHeight="1"/>
    <row r="191" ht="10.25" hidden="1" customHeight="1"/>
    <row r="192" ht="10.25" hidden="1" customHeight="1"/>
    <row r="193" ht="10.25" hidden="1" customHeight="1"/>
    <row r="194" ht="10.25" hidden="1" customHeight="1"/>
    <row r="195" ht="10.25" hidden="1" customHeight="1"/>
    <row r="196" ht="10.25" hidden="1" customHeight="1"/>
    <row r="197" ht="10.25" hidden="1" customHeight="1"/>
    <row r="198" ht="10.25" hidden="1" customHeight="1"/>
    <row r="199" ht="10.25" hidden="1" customHeight="1"/>
    <row r="200" ht="10.25" hidden="1" customHeight="1"/>
    <row r="201" ht="10.25" hidden="1" customHeight="1"/>
    <row r="202" ht="10.25" hidden="1" customHeight="1"/>
    <row r="203" ht="10.25" hidden="1" customHeight="1"/>
    <row r="204" ht="10.25" hidden="1" customHeight="1"/>
    <row r="205" ht="10.25" hidden="1" customHeight="1"/>
    <row r="206" ht="10.25" hidden="1" customHeight="1"/>
    <row r="207" ht="10.25" hidden="1" customHeight="1"/>
    <row r="208" ht="10.25" hidden="1" customHeight="1"/>
    <row r="209" ht="10.25" hidden="1" customHeight="1"/>
    <row r="210" ht="10.25" hidden="1" customHeight="1"/>
    <row r="211" ht="10.25" hidden="1" customHeight="1"/>
    <row r="212" ht="10.25" hidden="1" customHeight="1"/>
    <row r="213" ht="10.25" hidden="1" customHeight="1"/>
    <row r="214" ht="10.25" hidden="1" customHeight="1"/>
    <row r="215" ht="10.25" hidden="1" customHeight="1"/>
    <row r="216" ht="10.25" hidden="1" customHeight="1"/>
    <row r="217" ht="10.25" hidden="1" customHeight="1"/>
    <row r="218" ht="10.25" hidden="1" customHeight="1"/>
    <row r="219" ht="10.25" hidden="1" customHeight="1"/>
    <row r="220" ht="10.25" hidden="1" customHeight="1"/>
    <row r="221" ht="10.25" hidden="1" customHeight="1"/>
    <row r="222" ht="10.25" hidden="1" customHeight="1"/>
    <row r="223" ht="10.25" hidden="1" customHeight="1"/>
    <row r="224" ht="10.25" hidden="1" customHeight="1"/>
    <row r="225" ht="10.25" hidden="1" customHeight="1"/>
    <row r="226" ht="10.25" hidden="1" customHeight="1"/>
    <row r="227" ht="10.25" hidden="1" customHeight="1"/>
    <row r="228" ht="10.25" hidden="1" customHeight="1"/>
    <row r="229" ht="10.25" hidden="1" customHeight="1"/>
    <row r="230" ht="10.25" hidden="1" customHeight="1"/>
    <row r="231" ht="10.25" hidden="1" customHeight="1"/>
    <row r="232" ht="10.25" hidden="1" customHeight="1"/>
    <row r="233" ht="10.25" hidden="1" customHeight="1"/>
    <row r="234" ht="10.25" hidden="1" customHeight="1"/>
    <row r="235" ht="10.25" hidden="1" customHeight="1"/>
    <row r="236" ht="10.25" hidden="1" customHeight="1"/>
    <row r="237" ht="10.25" hidden="1" customHeight="1"/>
    <row r="238" ht="10.25" hidden="1" customHeight="1"/>
    <row r="239" ht="10.25" hidden="1" customHeight="1"/>
    <row r="240" ht="10.25" hidden="1" customHeight="1"/>
    <row r="241" ht="10.25" hidden="1" customHeight="1"/>
    <row r="242" ht="10.25" hidden="1" customHeight="1"/>
    <row r="243" ht="10.25" hidden="1" customHeight="1"/>
    <row r="244" ht="10.25" hidden="1" customHeight="1"/>
    <row r="245" ht="10.25" hidden="1" customHeight="1"/>
    <row r="246" ht="10.25" hidden="1" customHeight="1"/>
    <row r="247" ht="10.25" hidden="1" customHeight="1"/>
    <row r="248" ht="10.25" hidden="1" customHeight="1"/>
    <row r="249" ht="10.25" hidden="1" customHeight="1"/>
    <row r="250" ht="10.25" hidden="1" customHeight="1"/>
    <row r="251" ht="10.25" hidden="1" customHeight="1"/>
    <row r="252" ht="10.25" hidden="1" customHeight="1"/>
    <row r="253" ht="10.25" hidden="1" customHeight="1"/>
    <row r="254" ht="10.25" hidden="1" customHeight="1"/>
    <row r="255" ht="10.25" hidden="1" customHeight="1"/>
    <row r="256" ht="10.25" hidden="1" customHeight="1"/>
    <row r="257" ht="10.25" hidden="1" customHeight="1"/>
    <row r="258" ht="10.25" hidden="1" customHeight="1"/>
    <row r="259" ht="10.25" hidden="1" customHeight="1"/>
    <row r="260" ht="10.25" hidden="1" customHeight="1"/>
    <row r="261" ht="10.25" hidden="1" customHeight="1"/>
    <row r="262" ht="10.25" hidden="1" customHeight="1"/>
    <row r="263" ht="10.25" hidden="1" customHeight="1"/>
    <row r="264" ht="10.25" hidden="1" customHeight="1"/>
    <row r="265" ht="10.25" hidden="1" customHeight="1"/>
    <row r="266" ht="10.25" hidden="1" customHeight="1"/>
    <row r="267" ht="10.25" hidden="1" customHeight="1"/>
    <row r="268" ht="10.25" hidden="1" customHeight="1"/>
    <row r="269" ht="10.25" hidden="1" customHeight="1"/>
    <row r="270" ht="10.25" hidden="1" customHeight="1"/>
    <row r="271" ht="10.25" hidden="1" customHeight="1"/>
    <row r="272" ht="10.25" hidden="1" customHeight="1"/>
    <row r="273" ht="10.25" hidden="1" customHeight="1"/>
    <row r="274" ht="10.25" hidden="1" customHeight="1"/>
    <row r="275" ht="10.25" hidden="1" customHeight="1"/>
    <row r="276" ht="10.25" hidden="1" customHeight="1"/>
    <row r="277" ht="10.25" hidden="1" customHeight="1"/>
    <row r="278" ht="10.25" hidden="1" customHeight="1"/>
    <row r="279" ht="10.25" hidden="1" customHeight="1"/>
    <row r="280" ht="10.25" hidden="1" customHeight="1"/>
    <row r="281" ht="10.25" hidden="1" customHeight="1"/>
    <row r="282" ht="10.25" hidden="1" customHeight="1"/>
    <row r="283" ht="10.25" hidden="1" customHeight="1"/>
    <row r="284" ht="10.25" hidden="1" customHeight="1"/>
    <row r="285" ht="10.25" hidden="1" customHeight="1"/>
    <row r="286" ht="10.25" hidden="1" customHeight="1"/>
    <row r="287" ht="10.25" hidden="1" customHeight="1"/>
    <row r="288" ht="10.25" hidden="1" customHeight="1"/>
    <row r="289" ht="10.25" hidden="1" customHeight="1"/>
    <row r="290" ht="10.25" hidden="1" customHeight="1"/>
    <row r="291" ht="10.25" hidden="1" customHeight="1"/>
    <row r="292" ht="10.25" hidden="1" customHeight="1"/>
    <row r="293" ht="10.25" hidden="1" customHeight="1"/>
    <row r="294" ht="10.25" hidden="1" customHeight="1"/>
    <row r="295" ht="10.25" hidden="1" customHeight="1"/>
    <row r="296" ht="10.25" hidden="1" customHeight="1"/>
    <row r="297" ht="10.25" hidden="1" customHeight="1"/>
  </sheetData>
  <sheetProtection selectLockedCells="1"/>
  <protectedRanges>
    <protectedRange sqref="AU8:BA13" name="範囲1"/>
    <protectedRange sqref="O9:AJ13" name="範囲1_1"/>
  </protectedRanges>
  <mergeCells count="449">
    <mergeCell ref="BQ65:BR65"/>
    <mergeCell ref="BJ2:DA3"/>
    <mergeCell ref="BF56:BN59"/>
    <mergeCell ref="BS56:CA59"/>
    <mergeCell ref="CF56:CN59"/>
    <mergeCell ref="BO48:BR49"/>
    <mergeCell ref="CB48:CE49"/>
    <mergeCell ref="CB44:CE45"/>
    <mergeCell ref="BO52:BR53"/>
    <mergeCell ref="CB52:CE53"/>
    <mergeCell ref="BS52:CA53"/>
    <mergeCell ref="BO54:BR55"/>
    <mergeCell ref="BF54:BN55"/>
    <mergeCell ref="CO44:CR45"/>
    <mergeCell ref="BO50:BR51"/>
    <mergeCell ref="CB50:CE51"/>
    <mergeCell ref="BS42:CA43"/>
    <mergeCell ref="CB42:CE43"/>
    <mergeCell ref="BS48:CA49"/>
    <mergeCell ref="CS40:DA41"/>
    <mergeCell ref="CO25:CR25"/>
    <mergeCell ref="CS42:DA43"/>
    <mergeCell ref="CS44:DA45"/>
    <mergeCell ref="CS38:DA39"/>
    <mergeCell ref="CO42:CR43"/>
    <mergeCell ref="CS32:DA33"/>
    <mergeCell ref="CS34:DA35"/>
    <mergeCell ref="CB46:CE47"/>
    <mergeCell ref="BS44:CA45"/>
    <mergeCell ref="CF42:CN43"/>
    <mergeCell ref="CF36:CN37"/>
    <mergeCell ref="CO40:CR41"/>
    <mergeCell ref="CB38:CE39"/>
    <mergeCell ref="CB40:CE41"/>
    <mergeCell ref="CO36:CR37"/>
    <mergeCell ref="CB36:CE37"/>
    <mergeCell ref="BS36:CA37"/>
    <mergeCell ref="BS38:CA39"/>
    <mergeCell ref="CO38:CR39"/>
    <mergeCell ref="CF34:CN35"/>
    <mergeCell ref="AB50:AE51"/>
    <mergeCell ref="AB46:AE47"/>
    <mergeCell ref="AB48:AE49"/>
    <mergeCell ref="BS50:CA51"/>
    <mergeCell ref="BF50:BN51"/>
    <mergeCell ref="AF48:AN49"/>
    <mergeCell ref="BF52:BN53"/>
    <mergeCell ref="AF52:AN53"/>
    <mergeCell ref="BB52:BE53"/>
    <mergeCell ref="AO52:AR53"/>
    <mergeCell ref="AO46:AR47"/>
    <mergeCell ref="AO48:AR49"/>
    <mergeCell ref="AB52:AE53"/>
    <mergeCell ref="BF46:BN47"/>
    <mergeCell ref="BF48:BN49"/>
    <mergeCell ref="BB48:BE49"/>
    <mergeCell ref="BB50:BE51"/>
    <mergeCell ref="AS52:BA53"/>
    <mergeCell ref="AS56:BA59"/>
    <mergeCell ref="CF50:CN51"/>
    <mergeCell ref="CS52:DA53"/>
    <mergeCell ref="BS46:CA47"/>
    <mergeCell ref="CS46:DA47"/>
    <mergeCell ref="BO46:BR47"/>
    <mergeCell ref="CF52:CN53"/>
    <mergeCell ref="AO44:AR45"/>
    <mergeCell ref="CO50:CR51"/>
    <mergeCell ref="CO52:CR53"/>
    <mergeCell ref="CF46:CN47"/>
    <mergeCell ref="CO46:CR47"/>
    <mergeCell ref="CS50:DA51"/>
    <mergeCell ref="CO48:CR49"/>
    <mergeCell ref="CF48:CN49"/>
    <mergeCell ref="CS48:DA49"/>
    <mergeCell ref="BB56:BE59"/>
    <mergeCell ref="BF44:BN45"/>
    <mergeCell ref="AS54:BA55"/>
    <mergeCell ref="BO56:BR59"/>
    <mergeCell ref="BO44:BR45"/>
    <mergeCell ref="BB54:BE55"/>
    <mergeCell ref="CF44:CN45"/>
    <mergeCell ref="BS60:CB61"/>
    <mergeCell ref="CS54:DA55"/>
    <mergeCell ref="BS62:CA63"/>
    <mergeCell ref="CB62:CE63"/>
    <mergeCell ref="CO56:CR59"/>
    <mergeCell ref="BS54:CA55"/>
    <mergeCell ref="CB56:CE59"/>
    <mergeCell ref="CS56:DA59"/>
    <mergeCell ref="CB54:CE55"/>
    <mergeCell ref="CO54:CR55"/>
    <mergeCell ref="CF62:CN63"/>
    <mergeCell ref="CF54:CN55"/>
    <mergeCell ref="A44:D45"/>
    <mergeCell ref="E44:G45"/>
    <mergeCell ref="A40:D41"/>
    <mergeCell ref="AO38:AR39"/>
    <mergeCell ref="A34:D35"/>
    <mergeCell ref="E34:G35"/>
    <mergeCell ref="H34:I35"/>
    <mergeCell ref="J34:L35"/>
    <mergeCell ref="M34:N35"/>
    <mergeCell ref="H36:I37"/>
    <mergeCell ref="O36:R37"/>
    <mergeCell ref="O42:R43"/>
    <mergeCell ref="O44:R45"/>
    <mergeCell ref="S44:AA45"/>
    <mergeCell ref="AO42:AR43"/>
    <mergeCell ref="M44:N45"/>
    <mergeCell ref="M42:N43"/>
    <mergeCell ref="A30:D31"/>
    <mergeCell ref="E30:G31"/>
    <mergeCell ref="A32:D33"/>
    <mergeCell ref="J46:L47"/>
    <mergeCell ref="A50:D51"/>
    <mergeCell ref="J36:L37"/>
    <mergeCell ref="H50:I51"/>
    <mergeCell ref="A48:D49"/>
    <mergeCell ref="E38:G39"/>
    <mergeCell ref="J44:L45"/>
    <mergeCell ref="A36:D37"/>
    <mergeCell ref="H44:I45"/>
    <mergeCell ref="E42:G43"/>
    <mergeCell ref="A42:D43"/>
    <mergeCell ref="A46:D47"/>
    <mergeCell ref="H46:I47"/>
    <mergeCell ref="H38:I39"/>
    <mergeCell ref="J38:L39"/>
    <mergeCell ref="E36:G37"/>
    <mergeCell ref="A38:D39"/>
    <mergeCell ref="E40:G41"/>
    <mergeCell ref="H40:I41"/>
    <mergeCell ref="E46:G47"/>
    <mergeCell ref="E32:G33"/>
    <mergeCell ref="O46:R47"/>
    <mergeCell ref="O40:R41"/>
    <mergeCell ref="BS26:CA27"/>
    <mergeCell ref="BB26:BE27"/>
    <mergeCell ref="CO17:DA18"/>
    <mergeCell ref="CB19:CN24"/>
    <mergeCell ref="CO19:DA24"/>
    <mergeCell ref="CO32:CR33"/>
    <mergeCell ref="BS32:CA33"/>
    <mergeCell ref="CF25:CN25"/>
    <mergeCell ref="CO26:CR27"/>
    <mergeCell ref="CF26:CN27"/>
    <mergeCell ref="CF30:CN31"/>
    <mergeCell ref="CF32:CN33"/>
    <mergeCell ref="BS25:CA25"/>
    <mergeCell ref="CB25:CE25"/>
    <mergeCell ref="BB25:BE25"/>
    <mergeCell ref="BO28:BR29"/>
    <mergeCell ref="BO38:BR39"/>
    <mergeCell ref="O34:R35"/>
    <mergeCell ref="S40:AA41"/>
    <mergeCell ref="CO34:CR35"/>
    <mergeCell ref="BB30:BE31"/>
    <mergeCell ref="CS36:DA37"/>
    <mergeCell ref="BF30:BN31"/>
    <mergeCell ref="BB46:BE47"/>
    <mergeCell ref="BB44:BE45"/>
    <mergeCell ref="AF38:AN39"/>
    <mergeCell ref="BS34:CA35"/>
    <mergeCell ref="M38:N39"/>
    <mergeCell ref="M36:N37"/>
    <mergeCell ref="S42:AA43"/>
    <mergeCell ref="S38:AA39"/>
    <mergeCell ref="S36:AA37"/>
    <mergeCell ref="BF42:BN43"/>
    <mergeCell ref="BB42:BE43"/>
    <mergeCell ref="BO42:BR43"/>
    <mergeCell ref="S46:AA47"/>
    <mergeCell ref="AS30:BA31"/>
    <mergeCell ref="AF30:AN31"/>
    <mergeCell ref="AS38:BA39"/>
    <mergeCell ref="AO36:AR37"/>
    <mergeCell ref="AS32:BA33"/>
    <mergeCell ref="AS34:BA35"/>
    <mergeCell ref="AS36:BA37"/>
    <mergeCell ref="AO34:AR35"/>
    <mergeCell ref="AO32:AR33"/>
    <mergeCell ref="BO36:BR37"/>
    <mergeCell ref="CN10:CR11"/>
    <mergeCell ref="CL10:CM11"/>
    <mergeCell ref="CG10:CK11"/>
    <mergeCell ref="BB8:BC10"/>
    <mergeCell ref="AR11:AT13"/>
    <mergeCell ref="AU11:BA13"/>
    <mergeCell ref="CS9:DA13"/>
    <mergeCell ref="BK6:CA7"/>
    <mergeCell ref="Y6:AJ8"/>
    <mergeCell ref="AK6:AP8"/>
    <mergeCell ref="CO30:CR31"/>
    <mergeCell ref="BF26:BN27"/>
    <mergeCell ref="BO26:BR27"/>
    <mergeCell ref="BS30:CA31"/>
    <mergeCell ref="BO40:BR41"/>
    <mergeCell ref="BO30:BR31"/>
    <mergeCell ref="BS64:CA66"/>
    <mergeCell ref="CO70:CX70"/>
    <mergeCell ref="CS28:DA29"/>
    <mergeCell ref="CS30:DA31"/>
    <mergeCell ref="CF38:CN39"/>
    <mergeCell ref="BS40:CA41"/>
    <mergeCell ref="BF38:BN39"/>
    <mergeCell ref="BF32:BN33"/>
    <mergeCell ref="CB26:CE27"/>
    <mergeCell ref="CB34:CE35"/>
    <mergeCell ref="BO32:BR33"/>
    <mergeCell ref="BO34:BR35"/>
    <mergeCell ref="BS28:CA29"/>
    <mergeCell ref="CF28:CN29"/>
    <mergeCell ref="CB28:CE29"/>
    <mergeCell ref="CB30:CE31"/>
    <mergeCell ref="CB32:CE33"/>
    <mergeCell ref="CF40:CN41"/>
    <mergeCell ref="CY70:DA70"/>
    <mergeCell ref="CO71:DA72"/>
    <mergeCell ref="CO80:CX80"/>
    <mergeCell ref="CY80:DA80"/>
    <mergeCell ref="CO81:DA82"/>
    <mergeCell ref="CM64:CN66"/>
    <mergeCell ref="AU64:BP64"/>
    <mergeCell ref="AU66:BP66"/>
    <mergeCell ref="AU67:BC67"/>
    <mergeCell ref="AU68:BP68"/>
    <mergeCell ref="AU69:BP69"/>
    <mergeCell ref="AU70:BD70"/>
    <mergeCell ref="CY75:DA75"/>
    <mergeCell ref="CO75:CX75"/>
    <mergeCell ref="CO76:DA77"/>
    <mergeCell ref="CF64:CL66"/>
    <mergeCell ref="CB64:CE66"/>
    <mergeCell ref="BS68:CA72"/>
    <mergeCell ref="CC68:CN72"/>
    <mergeCell ref="BS73:CA77"/>
    <mergeCell ref="BS78:CA82"/>
    <mergeCell ref="CC73:CN77"/>
    <mergeCell ref="AU65:AV65"/>
    <mergeCell ref="CC78:CN82"/>
    <mergeCell ref="G2:BA2"/>
    <mergeCell ref="AF26:AN27"/>
    <mergeCell ref="AB30:AE31"/>
    <mergeCell ref="AO28:AR29"/>
    <mergeCell ref="AO30:AR31"/>
    <mergeCell ref="AO25:AR25"/>
    <mergeCell ref="AR8:AT10"/>
    <mergeCell ref="M30:N31"/>
    <mergeCell ref="O28:R29"/>
    <mergeCell ref="A6:N13"/>
    <mergeCell ref="AS28:BA29"/>
    <mergeCell ref="M26:N27"/>
    <mergeCell ref="G3:AH3"/>
    <mergeCell ref="I15:N16"/>
    <mergeCell ref="A23:E24"/>
    <mergeCell ref="A28:D29"/>
    <mergeCell ref="E28:G29"/>
    <mergeCell ref="AK9:AL13"/>
    <mergeCell ref="AM9:AN13"/>
    <mergeCell ref="AR6:BC7"/>
    <mergeCell ref="O15:BN16"/>
    <mergeCell ref="BE10:BL11"/>
    <mergeCell ref="AI9:AJ13"/>
    <mergeCell ref="Q9:R13"/>
    <mergeCell ref="O6:R8"/>
    <mergeCell ref="W9:X13"/>
    <mergeCell ref="BO19:CA24"/>
    <mergeCell ref="U6:X8"/>
    <mergeCell ref="AC9:AD13"/>
    <mergeCell ref="BB11:BC13"/>
    <mergeCell ref="AB20:AN24"/>
    <mergeCell ref="S9:T13"/>
    <mergeCell ref="AO9:AP13"/>
    <mergeCell ref="BE6:BJ7"/>
    <mergeCell ref="BO17:CN18"/>
    <mergeCell ref="AO19:BA24"/>
    <mergeCell ref="BB19:BN24"/>
    <mergeCell ref="BB17:BN18"/>
    <mergeCell ref="CB6:CD7"/>
    <mergeCell ref="BM10:CA11"/>
    <mergeCell ref="BE8:CR9"/>
    <mergeCell ref="BE12:CR13"/>
    <mergeCell ref="BO15:DA16"/>
    <mergeCell ref="CB10:CF11"/>
    <mergeCell ref="CE6:CR7"/>
    <mergeCell ref="Y9:Z13"/>
    <mergeCell ref="AA9:AB13"/>
    <mergeCell ref="CS6:DA8"/>
    <mergeCell ref="CS25:DA25"/>
    <mergeCell ref="AO26:AR27"/>
    <mergeCell ref="AS26:BA27"/>
    <mergeCell ref="AB28:AE29"/>
    <mergeCell ref="O25:R25"/>
    <mergeCell ref="S25:AA25"/>
    <mergeCell ref="AB25:AE25"/>
    <mergeCell ref="AF25:AN25"/>
    <mergeCell ref="CS26:DA27"/>
    <mergeCell ref="CO28:CR29"/>
    <mergeCell ref="BF25:BN25"/>
    <mergeCell ref="BO25:BR25"/>
    <mergeCell ref="BB28:BE29"/>
    <mergeCell ref="BF28:BN29"/>
    <mergeCell ref="AJ79:AS79"/>
    <mergeCell ref="AJ80:AS80"/>
    <mergeCell ref="S78:AA78"/>
    <mergeCell ref="AB40:AE41"/>
    <mergeCell ref="S30:AA31"/>
    <mergeCell ref="S32:AA33"/>
    <mergeCell ref="S34:AA35"/>
    <mergeCell ref="AS42:BA43"/>
    <mergeCell ref="AO50:AR51"/>
    <mergeCell ref="AF50:AN51"/>
    <mergeCell ref="AS44:BA45"/>
    <mergeCell ref="AS46:BA47"/>
    <mergeCell ref="AS50:BA51"/>
    <mergeCell ref="AF46:AN47"/>
    <mergeCell ref="AS48:BA49"/>
    <mergeCell ref="AO54:AR55"/>
    <mergeCell ref="AF54:AN55"/>
    <mergeCell ref="AB79:AI79"/>
    <mergeCell ref="AU62:BP62"/>
    <mergeCell ref="AU63:BP63"/>
    <mergeCell ref="BF34:BN35"/>
    <mergeCell ref="BF36:BN37"/>
    <mergeCell ref="AB77:AI77"/>
    <mergeCell ref="W66:AS66"/>
    <mergeCell ref="AB81:AI81"/>
    <mergeCell ref="AJ78:AS78"/>
    <mergeCell ref="AJ81:AS81"/>
    <mergeCell ref="F67:U67"/>
    <mergeCell ref="F68:U68"/>
    <mergeCell ref="F69:U69"/>
    <mergeCell ref="F70:U70"/>
    <mergeCell ref="F71:S71"/>
    <mergeCell ref="W69:AE71"/>
    <mergeCell ref="AF69:AI71"/>
    <mergeCell ref="AJ69:AQ71"/>
    <mergeCell ref="AR69:AS71"/>
    <mergeCell ref="S81:AA81"/>
    <mergeCell ref="A76:R82"/>
    <mergeCell ref="S79:AA79"/>
    <mergeCell ref="AB82:AI82"/>
    <mergeCell ref="S82:AA82"/>
    <mergeCell ref="S76:AS76"/>
    <mergeCell ref="S80:AA80"/>
    <mergeCell ref="AB80:AI80"/>
    <mergeCell ref="AB78:AI78"/>
    <mergeCell ref="AJ82:AS82"/>
    <mergeCell ref="AJ77:AS77"/>
    <mergeCell ref="S77:AA77"/>
    <mergeCell ref="H28:I29"/>
    <mergeCell ref="J28:L29"/>
    <mergeCell ref="M28:N29"/>
    <mergeCell ref="A26:D27"/>
    <mergeCell ref="E26:G27"/>
    <mergeCell ref="H26:I27"/>
    <mergeCell ref="J26:L27"/>
    <mergeCell ref="AO17:BA18"/>
    <mergeCell ref="AE9:AF13"/>
    <mergeCell ref="O9:P13"/>
    <mergeCell ref="AF28:AN29"/>
    <mergeCell ref="AU8:BA10"/>
    <mergeCell ref="O19:AA24"/>
    <mergeCell ref="S28:AA29"/>
    <mergeCell ref="AS25:BA25"/>
    <mergeCell ref="O26:R27"/>
    <mergeCell ref="S26:AA27"/>
    <mergeCell ref="AB26:AE27"/>
    <mergeCell ref="S6:T8"/>
    <mergeCell ref="U9:V13"/>
    <mergeCell ref="AG9:AH13"/>
    <mergeCell ref="AB19:AN19"/>
    <mergeCell ref="O17:AA18"/>
    <mergeCell ref="AB17:AN18"/>
    <mergeCell ref="H30:I31"/>
    <mergeCell ref="H32:I33"/>
    <mergeCell ref="J32:L33"/>
    <mergeCell ref="AF42:AN43"/>
    <mergeCell ref="AF44:AN45"/>
    <mergeCell ref="AB38:AE39"/>
    <mergeCell ref="O38:R39"/>
    <mergeCell ref="AB34:AE35"/>
    <mergeCell ref="AB32:AE33"/>
    <mergeCell ref="AB36:AE37"/>
    <mergeCell ref="AB44:AE45"/>
    <mergeCell ref="M32:N33"/>
    <mergeCell ref="O32:R33"/>
    <mergeCell ref="M40:N41"/>
    <mergeCell ref="J40:L41"/>
    <mergeCell ref="S50:AA51"/>
    <mergeCell ref="A66:D66"/>
    <mergeCell ref="F66:T66"/>
    <mergeCell ref="O50:R51"/>
    <mergeCell ref="O48:R49"/>
    <mergeCell ref="A56:N59"/>
    <mergeCell ref="O56:R59"/>
    <mergeCell ref="F63:AS63"/>
    <mergeCell ref="AF64:AG65"/>
    <mergeCell ref="E48:G49"/>
    <mergeCell ref="H48:I49"/>
    <mergeCell ref="M54:N55"/>
    <mergeCell ref="O54:R55"/>
    <mergeCell ref="O52:R53"/>
    <mergeCell ref="S52:AA53"/>
    <mergeCell ref="S54:AA55"/>
    <mergeCell ref="E50:G51"/>
    <mergeCell ref="J48:L49"/>
    <mergeCell ref="AO56:AR59"/>
    <mergeCell ref="AF56:AN59"/>
    <mergeCell ref="AB54:AE55"/>
    <mergeCell ref="M52:N53"/>
    <mergeCell ref="M48:N49"/>
    <mergeCell ref="M50:N51"/>
    <mergeCell ref="BB36:BE37"/>
    <mergeCell ref="BB38:BE39"/>
    <mergeCell ref="BB40:BE41"/>
    <mergeCell ref="BF40:BN41"/>
    <mergeCell ref="AF32:AN33"/>
    <mergeCell ref="AF34:AN35"/>
    <mergeCell ref="AF36:AN37"/>
    <mergeCell ref="AS40:BA41"/>
    <mergeCell ref="AF40:AN41"/>
    <mergeCell ref="AO40:AR41"/>
    <mergeCell ref="BB34:BE35"/>
    <mergeCell ref="BB32:BE33"/>
    <mergeCell ref="A74:AS75"/>
    <mergeCell ref="W67:AE68"/>
    <mergeCell ref="AJ67:AS68"/>
    <mergeCell ref="AF67:AI68"/>
    <mergeCell ref="J30:L31"/>
    <mergeCell ref="O30:R31"/>
    <mergeCell ref="A62:D62"/>
    <mergeCell ref="F62:AS62"/>
    <mergeCell ref="AB56:AE59"/>
    <mergeCell ref="H54:I55"/>
    <mergeCell ref="M46:N47"/>
    <mergeCell ref="J42:L43"/>
    <mergeCell ref="H42:I43"/>
    <mergeCell ref="J50:L51"/>
    <mergeCell ref="J54:L55"/>
    <mergeCell ref="AB42:AE43"/>
    <mergeCell ref="A54:D55"/>
    <mergeCell ref="E54:G55"/>
    <mergeCell ref="A52:D53"/>
    <mergeCell ref="S56:AA59"/>
    <mergeCell ref="E52:G53"/>
    <mergeCell ref="H52:I53"/>
    <mergeCell ref="J52:L53"/>
    <mergeCell ref="S48:AA49"/>
  </mergeCells>
  <phoneticPr fontId="2"/>
  <pageMargins left="0.78740157480314965" right="0" top="0.19685039370078741" bottom="0.19685039370078741" header="0.31496062992125984" footer="0.31496062992125984"/>
  <pageSetup paperSize="9" scale="53"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indexed="10"/>
    <pageSetUpPr fitToPage="1"/>
  </sheetPr>
  <dimension ref="A1:EU205"/>
  <sheetViews>
    <sheetView showGridLines="0" topLeftCell="A101" zoomScaleNormal="100" zoomScaleSheetLayoutView="85" workbookViewId="0">
      <selection activeCell="AF117" sqref="AF117:BI119"/>
    </sheetView>
  </sheetViews>
  <sheetFormatPr defaultColWidth="0" defaultRowHeight="0" customHeight="1" zeroHeight="1"/>
  <cols>
    <col min="1" max="114" width="1.1796875" style="10" customWidth="1"/>
    <col min="115" max="115" width="1.1796875" style="66" customWidth="1"/>
    <col min="116" max="116" width="19.6328125" style="66" hidden="1" customWidth="1"/>
    <col min="117" max="117" width="20.1796875" style="66" hidden="1" customWidth="1"/>
    <col min="118" max="151" width="0" style="66" hidden="1" customWidth="1"/>
    <col min="152" max="16384" width="1.1796875" style="66" hidden="1"/>
  </cols>
  <sheetData>
    <row r="1" spans="1:136" s="139" customFormat="1" ht="9" customHeight="1">
      <c r="C1" s="142"/>
      <c r="D1" s="142"/>
      <c r="E1" s="142"/>
      <c r="F1" s="142"/>
      <c r="G1" s="142"/>
      <c r="H1" s="141"/>
      <c r="I1" s="141"/>
      <c r="J1" s="141"/>
      <c r="K1" s="141"/>
      <c r="L1" s="141"/>
      <c r="M1" s="141"/>
      <c r="N1" s="141"/>
      <c r="O1" s="141"/>
      <c r="P1" s="141"/>
      <c r="Q1" s="141"/>
      <c r="R1" s="141"/>
      <c r="S1" s="141"/>
      <c r="T1" s="141"/>
      <c r="U1" s="141"/>
      <c r="V1" s="141"/>
      <c r="W1" s="141"/>
      <c r="X1" s="141"/>
      <c r="Y1" s="141"/>
      <c r="Z1" s="141"/>
      <c r="AA1" s="141"/>
      <c r="AB1" s="141"/>
      <c r="AC1" s="141"/>
      <c r="AD1" s="141"/>
      <c r="AE1" s="141"/>
      <c r="AF1" s="141"/>
      <c r="AG1" s="141"/>
      <c r="AH1" s="141"/>
      <c r="AI1" s="141"/>
      <c r="AJ1" s="141"/>
      <c r="AK1" s="141"/>
      <c r="AL1" s="141"/>
      <c r="AM1" s="141"/>
      <c r="AN1" s="141"/>
      <c r="AO1" s="141"/>
      <c r="AP1" s="141"/>
      <c r="AQ1" s="141"/>
      <c r="AR1" s="141"/>
      <c r="AS1" s="141"/>
      <c r="AT1" s="140"/>
      <c r="AU1" s="140"/>
      <c r="AV1" s="140"/>
      <c r="AW1" s="140"/>
      <c r="AX1" s="140"/>
      <c r="AY1" s="140"/>
      <c r="AZ1" s="140"/>
      <c r="BA1" s="140"/>
      <c r="BB1" s="140"/>
      <c r="BC1" s="140"/>
      <c r="BD1" s="140"/>
      <c r="BE1" s="140"/>
      <c r="BF1" s="140"/>
      <c r="BG1" s="140"/>
      <c r="BH1" s="140"/>
      <c r="BI1" s="140"/>
      <c r="BJ1" s="140"/>
      <c r="BK1" s="140"/>
      <c r="BL1" s="140"/>
      <c r="BM1" s="140"/>
      <c r="BN1" s="140"/>
      <c r="BO1" s="140"/>
      <c r="BP1" s="140"/>
      <c r="BQ1" s="140"/>
      <c r="BR1" s="140"/>
      <c r="BS1" s="140"/>
      <c r="BT1" s="140"/>
      <c r="BU1" s="140"/>
      <c r="BV1" s="140"/>
      <c r="BW1" s="140"/>
      <c r="BX1" s="140"/>
      <c r="BY1" s="140"/>
      <c r="BZ1" s="140"/>
      <c r="CA1" s="140"/>
      <c r="CB1" s="140"/>
      <c r="CC1" s="140"/>
      <c r="CD1" s="140"/>
      <c r="CE1" s="140"/>
      <c r="CF1" s="140"/>
      <c r="CG1" s="140"/>
      <c r="CH1" s="140"/>
      <c r="CI1" s="140"/>
      <c r="CJ1" s="140"/>
      <c r="CK1" s="140"/>
      <c r="CL1" s="140"/>
      <c r="CM1" s="140"/>
      <c r="CN1" s="140"/>
      <c r="CO1" s="140"/>
      <c r="CP1" s="140"/>
      <c r="CQ1" s="140"/>
      <c r="CR1" s="140"/>
      <c r="CS1" s="140"/>
      <c r="CT1" s="140"/>
      <c r="CU1" s="140"/>
      <c r="CV1" s="140"/>
      <c r="CW1" s="140"/>
    </row>
    <row r="2" spans="1:136" s="139" customFormat="1" ht="9" customHeight="1">
      <c r="A2" s="721"/>
      <c r="B2" s="721"/>
      <c r="C2" s="726"/>
      <c r="D2" s="726"/>
      <c r="E2" s="726"/>
      <c r="F2" s="726"/>
      <c r="G2" s="726"/>
      <c r="H2" s="752"/>
      <c r="I2" s="752"/>
      <c r="J2" s="752"/>
      <c r="K2" s="752"/>
      <c r="L2" s="752"/>
      <c r="M2" s="752"/>
      <c r="N2" s="752"/>
      <c r="O2" s="752"/>
      <c r="P2" s="752"/>
      <c r="Q2" s="752"/>
      <c r="R2" s="752"/>
      <c r="S2" s="752"/>
      <c r="T2" s="752"/>
      <c r="U2" s="752"/>
      <c r="V2" s="752"/>
      <c r="W2" s="752"/>
      <c r="X2" s="752"/>
      <c r="Y2" s="752"/>
      <c r="Z2" s="752"/>
      <c r="AA2" s="752"/>
      <c r="AB2" s="752"/>
      <c r="AC2" s="752"/>
      <c r="AD2" s="752"/>
      <c r="AE2" s="752"/>
      <c r="AF2" s="752"/>
      <c r="AG2" s="752"/>
      <c r="AH2" s="752"/>
      <c r="AI2" s="752"/>
      <c r="AJ2" s="752"/>
      <c r="AK2" s="752"/>
      <c r="AL2" s="752"/>
      <c r="AM2" s="752"/>
      <c r="AN2" s="752"/>
      <c r="AO2" s="752"/>
      <c r="AP2" s="752"/>
      <c r="AQ2" s="752"/>
      <c r="AR2" s="752"/>
      <c r="AS2" s="752"/>
      <c r="AT2" s="753"/>
      <c r="AU2" s="753"/>
      <c r="AV2" s="753"/>
      <c r="AW2" s="753"/>
      <c r="AX2" s="753"/>
      <c r="AY2" s="753"/>
      <c r="AZ2" s="753"/>
      <c r="BA2" s="753"/>
      <c r="BB2" s="753"/>
      <c r="BC2" s="753"/>
      <c r="BD2" s="753"/>
      <c r="BE2" s="753"/>
      <c r="BF2" s="753"/>
      <c r="BG2" s="753"/>
      <c r="BH2" s="753"/>
      <c r="BI2" s="753"/>
      <c r="BJ2" s="753"/>
      <c r="BK2" s="753"/>
      <c r="BL2" s="753"/>
      <c r="BM2" s="753"/>
      <c r="BN2" s="753"/>
      <c r="BO2" s="753"/>
      <c r="BP2" s="753"/>
      <c r="BQ2" s="753"/>
      <c r="BR2" s="753"/>
      <c r="BS2" s="753"/>
      <c r="BT2" s="753"/>
      <c r="BU2" s="753"/>
      <c r="BV2" s="753"/>
      <c r="BW2" s="753"/>
      <c r="BX2" s="753"/>
      <c r="BY2" s="753"/>
      <c r="BZ2" s="753"/>
      <c r="CA2" s="753"/>
      <c r="CB2" s="753"/>
      <c r="CC2" s="753"/>
      <c r="CD2" s="753"/>
      <c r="CE2" s="753"/>
      <c r="CF2" s="753"/>
      <c r="CG2" s="753"/>
      <c r="CH2" s="753"/>
      <c r="CI2" s="753"/>
      <c r="CJ2" s="753"/>
      <c r="CK2" s="753"/>
      <c r="CL2" s="753"/>
      <c r="CM2" s="753"/>
      <c r="CN2" s="753"/>
      <c r="CO2" s="753"/>
      <c r="CP2" s="753"/>
      <c r="CQ2" s="753"/>
      <c r="CR2" s="753"/>
      <c r="CS2" s="753"/>
      <c r="CT2" s="753"/>
      <c r="CU2" s="753"/>
      <c r="CV2" s="753"/>
      <c r="CW2" s="753"/>
      <c r="CX2" s="721"/>
      <c r="CY2" s="721"/>
      <c r="CZ2" s="721"/>
      <c r="DA2" s="721"/>
      <c r="DB2" s="721"/>
      <c r="DC2" s="721"/>
      <c r="DD2" s="721"/>
      <c r="DE2" s="721"/>
      <c r="DF2" s="721"/>
      <c r="DG2" s="721"/>
      <c r="DH2" s="721"/>
      <c r="DI2" s="721"/>
      <c r="DJ2" s="721"/>
      <c r="DK2" s="721"/>
      <c r="DL2" s="721"/>
    </row>
    <row r="3" spans="1:136" s="139" customFormat="1" ht="27" customHeight="1">
      <c r="A3" s="721"/>
      <c r="B3" s="721"/>
      <c r="C3" s="726"/>
      <c r="D3" s="727"/>
      <c r="E3" s="736" t="s">
        <v>153</v>
      </c>
      <c r="F3" s="736"/>
      <c r="G3" s="736"/>
      <c r="H3" s="736"/>
      <c r="I3" s="736"/>
      <c r="J3" s="736"/>
      <c r="K3" s="736"/>
      <c r="L3" s="723"/>
      <c r="M3" s="723"/>
      <c r="N3" s="723"/>
      <c r="O3" s="723"/>
      <c r="P3" s="723"/>
      <c r="Q3" s="723" t="s">
        <v>726</v>
      </c>
      <c r="S3" s="724"/>
      <c r="T3" s="724"/>
      <c r="U3" s="724"/>
      <c r="V3" s="724"/>
      <c r="W3" s="724"/>
      <c r="X3" s="724"/>
      <c r="Y3" s="724"/>
      <c r="Z3" s="724"/>
      <c r="AA3" s="724"/>
      <c r="AB3" s="724"/>
      <c r="AC3" s="724"/>
      <c r="AD3" s="724"/>
      <c r="AE3" s="724"/>
      <c r="AF3" s="724"/>
      <c r="AG3" s="724"/>
      <c r="AH3" s="724"/>
      <c r="AI3" s="724"/>
      <c r="AJ3" s="724"/>
      <c r="AK3" s="724"/>
      <c r="AL3" s="724"/>
      <c r="AM3" s="724"/>
      <c r="AN3" s="724"/>
      <c r="AO3" s="724"/>
      <c r="AP3" s="724"/>
      <c r="AQ3" s="724"/>
      <c r="AR3" s="724"/>
      <c r="AS3" s="724"/>
      <c r="AT3" s="724"/>
      <c r="AU3" s="724"/>
      <c r="AV3" s="724"/>
      <c r="AW3" s="724"/>
      <c r="AX3" s="724"/>
      <c r="AY3" s="723"/>
      <c r="AZ3" s="723"/>
      <c r="BA3" s="723"/>
      <c r="BB3" s="723"/>
      <c r="BC3" s="723"/>
      <c r="BD3" s="723"/>
      <c r="BE3" s="723"/>
      <c r="BF3" s="723"/>
      <c r="BG3" s="723"/>
      <c r="BH3" s="723"/>
      <c r="BI3" s="723"/>
      <c r="BJ3" s="723"/>
      <c r="BK3" s="723"/>
      <c r="BL3" s="723"/>
      <c r="BM3" s="723"/>
      <c r="BN3" s="723"/>
      <c r="BO3" s="723"/>
      <c r="BP3" s="723"/>
      <c r="BQ3" s="723"/>
      <c r="BR3" s="723"/>
      <c r="BS3" s="723"/>
      <c r="BT3" s="723"/>
      <c r="BU3" s="723"/>
      <c r="BV3" s="723"/>
      <c r="BW3" s="723"/>
      <c r="BX3" s="723"/>
      <c r="BY3" s="723"/>
      <c r="BZ3" s="723"/>
      <c r="CA3" s="723"/>
      <c r="CB3" s="723"/>
      <c r="CC3" s="723"/>
      <c r="CD3" s="723"/>
      <c r="CE3" s="723"/>
      <c r="CF3" s="723"/>
      <c r="CG3" s="723"/>
      <c r="CH3" s="723"/>
      <c r="CI3" s="723"/>
      <c r="CJ3" s="723"/>
      <c r="CK3" s="723"/>
      <c r="CL3" s="723"/>
      <c r="CM3" s="723"/>
      <c r="CN3" s="723"/>
      <c r="CO3" s="723"/>
      <c r="CP3" s="723"/>
      <c r="CQ3" s="723"/>
      <c r="CR3" s="723"/>
      <c r="CS3" s="723"/>
      <c r="CT3" s="723"/>
      <c r="CU3" s="723"/>
      <c r="CV3" s="723"/>
      <c r="CW3" s="723"/>
      <c r="CX3" s="723"/>
      <c r="CY3" s="723"/>
      <c r="CZ3" s="723"/>
      <c r="DA3" s="723"/>
      <c r="DB3" s="723"/>
      <c r="DC3" s="725"/>
      <c r="DD3" s="725"/>
      <c r="DE3" s="725"/>
      <c r="DF3" s="725"/>
      <c r="DG3" s="725"/>
      <c r="DH3" s="725"/>
      <c r="DI3" s="725"/>
      <c r="DJ3" s="725"/>
      <c r="DK3" s="725"/>
      <c r="DL3" s="725"/>
      <c r="DM3" s="720"/>
      <c r="DN3" s="720"/>
      <c r="DO3" s="720"/>
      <c r="DP3" s="720"/>
      <c r="DQ3" s="720"/>
      <c r="DR3" s="720"/>
      <c r="DS3" s="720"/>
      <c r="DT3" s="720"/>
      <c r="DU3" s="720"/>
      <c r="DV3" s="720"/>
      <c r="DW3" s="720"/>
      <c r="DX3" s="720"/>
      <c r="DY3" s="720"/>
      <c r="DZ3" s="720"/>
      <c r="EA3" s="720"/>
      <c r="EB3" s="720"/>
      <c r="EC3" s="720"/>
      <c r="ED3" s="720"/>
      <c r="EE3" s="720"/>
      <c r="EF3" s="720"/>
    </row>
    <row r="4" spans="1:136" s="139" customFormat="1" ht="27" customHeight="1">
      <c r="A4" s="721"/>
      <c r="B4" s="721"/>
      <c r="C4" s="721"/>
      <c r="D4" s="721"/>
      <c r="E4" s="734" t="s">
        <v>736</v>
      </c>
      <c r="F4" s="736"/>
      <c r="G4" s="736"/>
      <c r="H4" s="736"/>
      <c r="I4" s="736"/>
      <c r="J4" s="736"/>
      <c r="K4" s="736"/>
      <c r="L4" s="736"/>
      <c r="M4" s="722"/>
      <c r="N4" s="722"/>
      <c r="O4" s="722"/>
      <c r="P4" s="722"/>
      <c r="Q4" s="722"/>
      <c r="R4" s="723"/>
      <c r="S4" s="724"/>
      <c r="T4" s="724"/>
      <c r="U4" s="724"/>
      <c r="V4" s="724"/>
      <c r="W4" s="724"/>
      <c r="X4" s="724"/>
      <c r="Y4" s="724"/>
      <c r="Z4" s="724"/>
      <c r="AA4" s="724"/>
      <c r="AB4" s="724"/>
      <c r="AC4" s="724"/>
      <c r="AD4" s="724"/>
      <c r="AE4" s="724"/>
      <c r="AF4" s="724"/>
      <c r="AG4" s="724"/>
      <c r="AH4" s="724"/>
      <c r="AI4" s="724"/>
      <c r="AJ4" s="724"/>
      <c r="AK4" s="724"/>
      <c r="AL4" s="724"/>
      <c r="AM4" s="724"/>
      <c r="AN4" s="724"/>
      <c r="AO4" s="724"/>
      <c r="AP4" s="724"/>
      <c r="AQ4" s="724"/>
      <c r="AR4" s="724"/>
      <c r="AS4" s="724"/>
      <c r="AT4" s="724"/>
      <c r="AU4" s="724"/>
      <c r="AV4" s="724"/>
      <c r="AW4" s="724"/>
      <c r="AX4" s="724"/>
      <c r="AY4" s="723"/>
      <c r="AZ4" s="723"/>
      <c r="BA4" s="723"/>
      <c r="BB4" s="723"/>
      <c r="BC4" s="723"/>
      <c r="BD4" s="723"/>
      <c r="BE4" s="723"/>
      <c r="BF4" s="723"/>
      <c r="BG4" s="723"/>
      <c r="BH4" s="723"/>
      <c r="BI4" s="723"/>
      <c r="BJ4" s="723"/>
      <c r="BK4" s="723"/>
      <c r="BL4" s="723"/>
      <c r="BM4" s="723"/>
      <c r="BN4" s="723"/>
      <c r="BO4" s="723"/>
      <c r="BP4" s="723"/>
      <c r="BQ4" s="723"/>
      <c r="BR4" s="723"/>
      <c r="BS4" s="723"/>
      <c r="BT4" s="723"/>
      <c r="BU4" s="723"/>
      <c r="BV4" s="723"/>
      <c r="BW4" s="723"/>
      <c r="BX4" s="723"/>
      <c r="BY4" s="723"/>
      <c r="BZ4" s="723"/>
      <c r="CA4" s="723"/>
      <c r="CB4" s="723"/>
      <c r="CC4" s="723"/>
      <c r="CD4" s="723"/>
      <c r="CE4" s="721"/>
      <c r="CF4" s="721"/>
      <c r="CG4" s="721"/>
      <c r="CH4" s="735"/>
      <c r="CI4" s="721"/>
      <c r="CJ4" s="723"/>
      <c r="CK4" s="735" t="s">
        <v>737</v>
      </c>
      <c r="CL4" s="735"/>
      <c r="CM4" s="735"/>
      <c r="CN4" s="723"/>
      <c r="CO4" s="723"/>
      <c r="CR4" s="723"/>
      <c r="CS4" s="723"/>
      <c r="CT4" s="723"/>
      <c r="CU4" s="723"/>
      <c r="CV4" s="721"/>
      <c r="CW4" s="725"/>
      <c r="CX4" s="725"/>
      <c r="CY4" s="725"/>
      <c r="CZ4" s="725"/>
      <c r="DA4" s="725"/>
      <c r="DB4" s="721"/>
      <c r="DC4" s="721"/>
      <c r="DD4" s="725"/>
      <c r="DE4" s="725"/>
      <c r="DF4" s="725"/>
      <c r="DG4" s="725"/>
      <c r="DH4" s="725"/>
      <c r="DI4" s="721"/>
      <c r="DJ4" s="721"/>
      <c r="DK4" s="725"/>
      <c r="DL4" s="725"/>
      <c r="DM4" s="720"/>
      <c r="DN4" s="720"/>
      <c r="DO4" s="720"/>
      <c r="DP4" s="720"/>
      <c r="DQ4" s="720"/>
      <c r="DR4" s="720"/>
      <c r="DS4" s="720"/>
      <c r="DT4" s="720"/>
      <c r="DU4" s="720"/>
      <c r="DV4" s="720"/>
      <c r="DW4" s="720"/>
      <c r="DX4" s="720"/>
      <c r="DY4" s="720"/>
      <c r="DZ4" s="720"/>
      <c r="EA4" s="720"/>
      <c r="EB4" s="720"/>
      <c r="EC4" s="720"/>
      <c r="ED4" s="720"/>
      <c r="EE4" s="720"/>
      <c r="EF4" s="720"/>
    </row>
    <row r="5" spans="1:136" s="139" customFormat="1" ht="27" customHeight="1">
      <c r="A5" s="721"/>
      <c r="B5" s="721"/>
      <c r="C5" s="726"/>
      <c r="D5" s="727"/>
      <c r="E5" s="736"/>
      <c r="F5" s="736" t="s">
        <v>727</v>
      </c>
      <c r="G5" s="736"/>
      <c r="H5" s="736"/>
      <c r="I5" s="736"/>
      <c r="J5" s="736"/>
      <c r="K5" s="736"/>
      <c r="L5" s="736"/>
      <c r="M5" s="722"/>
      <c r="N5" s="722"/>
      <c r="O5" s="722"/>
      <c r="P5" s="722"/>
      <c r="Q5" s="722"/>
      <c r="R5" s="723"/>
      <c r="S5" s="724"/>
      <c r="T5" s="724"/>
      <c r="U5" s="724"/>
      <c r="V5" s="724"/>
      <c r="W5" s="724"/>
      <c r="X5" s="724"/>
      <c r="Y5" s="724"/>
      <c r="Z5" s="724"/>
      <c r="AA5" s="724"/>
      <c r="AB5" s="724"/>
      <c r="AC5" s="724"/>
      <c r="AD5" s="724"/>
      <c r="AE5" s="724"/>
      <c r="AF5" s="724"/>
      <c r="AG5" s="724"/>
      <c r="AH5" s="724"/>
      <c r="AI5" s="724"/>
      <c r="AJ5" s="724"/>
      <c r="AK5" s="724"/>
      <c r="AL5" s="724"/>
      <c r="AM5" s="724"/>
      <c r="AN5" s="724"/>
      <c r="AO5" s="724"/>
      <c r="AP5" s="724"/>
      <c r="AQ5" s="724"/>
      <c r="AR5" s="724"/>
      <c r="AS5" s="724"/>
      <c r="AT5" s="724"/>
      <c r="AU5" s="724"/>
      <c r="AV5" s="724"/>
      <c r="AW5" s="724"/>
      <c r="AX5" s="724"/>
      <c r="AY5" s="723"/>
      <c r="AZ5" s="723"/>
      <c r="BA5" s="723"/>
      <c r="BB5" s="723"/>
      <c r="BC5" s="723"/>
      <c r="BD5" s="723"/>
      <c r="BE5" s="723"/>
      <c r="BF5" s="723"/>
      <c r="BG5" s="723"/>
      <c r="BH5" s="723"/>
      <c r="BI5" s="723"/>
      <c r="BJ5" s="723"/>
      <c r="BK5" s="723"/>
      <c r="BL5" s="723"/>
      <c r="BM5" s="723"/>
      <c r="BN5" s="723"/>
      <c r="BO5" s="723"/>
      <c r="BP5" s="723"/>
      <c r="BQ5" s="723"/>
      <c r="BR5" s="723"/>
      <c r="BS5" s="723"/>
      <c r="BT5" s="723"/>
      <c r="BU5" s="723"/>
      <c r="BV5" s="723"/>
      <c r="BW5" s="723"/>
      <c r="BX5" s="723"/>
      <c r="BY5" s="723"/>
      <c r="BZ5" s="723"/>
      <c r="CA5" s="723"/>
      <c r="CB5" s="723"/>
      <c r="CC5" s="723"/>
      <c r="CD5" s="723"/>
      <c r="CE5" s="723"/>
      <c r="CF5" s="723"/>
      <c r="CG5" s="723"/>
      <c r="CH5" s="723"/>
      <c r="CI5" s="723"/>
      <c r="CJ5" s="723"/>
      <c r="CK5" s="723"/>
      <c r="CL5" s="723"/>
      <c r="CM5" s="723"/>
      <c r="CN5" s="723"/>
      <c r="CO5" s="723"/>
      <c r="CP5" s="723"/>
      <c r="CQ5" s="723"/>
      <c r="CR5" s="723"/>
      <c r="CS5" s="723"/>
      <c r="CT5" s="723"/>
      <c r="CU5" s="723"/>
      <c r="CV5" s="723"/>
      <c r="CW5" s="723"/>
      <c r="CX5" s="723"/>
      <c r="CY5" s="723"/>
      <c r="CZ5" s="723"/>
      <c r="DA5" s="723"/>
      <c r="DB5" s="723"/>
      <c r="DC5" s="725"/>
      <c r="DD5" s="725"/>
      <c r="DE5" s="725"/>
      <c r="DF5" s="725"/>
      <c r="DG5" s="725"/>
      <c r="DH5" s="725"/>
      <c r="DI5" s="725"/>
      <c r="DJ5" s="725"/>
      <c r="DK5" s="725"/>
      <c r="DL5" s="725"/>
      <c r="DM5" s="720"/>
      <c r="DN5" s="720"/>
      <c r="DO5" s="720"/>
      <c r="DP5" s="720"/>
      <c r="DQ5" s="720"/>
      <c r="DR5" s="720"/>
      <c r="DS5" s="720"/>
      <c r="DT5" s="720"/>
      <c r="DU5" s="720"/>
      <c r="DV5" s="720"/>
      <c r="DW5" s="720"/>
      <c r="DX5" s="720"/>
      <c r="DY5" s="720"/>
      <c r="DZ5" s="720"/>
      <c r="EA5" s="720"/>
      <c r="EB5" s="720"/>
      <c r="EC5" s="720"/>
      <c r="ED5" s="720"/>
      <c r="EE5" s="720"/>
      <c r="EF5" s="720"/>
    </row>
    <row r="6" spans="1:136" s="139" customFormat="1" ht="27" customHeight="1">
      <c r="A6" s="721"/>
      <c r="B6" s="721"/>
      <c r="C6" s="726"/>
      <c r="D6" s="727"/>
      <c r="E6" s="736"/>
      <c r="F6" s="736" t="s">
        <v>738</v>
      </c>
      <c r="G6" s="736"/>
      <c r="H6" s="736"/>
      <c r="I6" s="736"/>
      <c r="J6" s="736"/>
      <c r="K6" s="736"/>
      <c r="L6" s="736"/>
      <c r="M6" s="722"/>
      <c r="N6" s="722"/>
      <c r="O6" s="722"/>
      <c r="P6" s="722"/>
      <c r="Q6" s="722"/>
      <c r="R6" s="723"/>
      <c r="S6" s="724"/>
      <c r="T6" s="724"/>
      <c r="U6" s="724"/>
      <c r="V6" s="724"/>
      <c r="W6" s="724"/>
      <c r="X6" s="724"/>
      <c r="Y6" s="724"/>
      <c r="Z6" s="724"/>
      <c r="AA6" s="724"/>
      <c r="AB6" s="724"/>
      <c r="AC6" s="724"/>
      <c r="AD6" s="724"/>
      <c r="AE6" s="724"/>
      <c r="AF6" s="724"/>
      <c r="AG6" s="724"/>
      <c r="AH6" s="724"/>
      <c r="AI6" s="724"/>
      <c r="AJ6" s="724"/>
      <c r="AK6" s="724"/>
      <c r="AL6" s="724"/>
      <c r="AM6" s="724"/>
      <c r="AN6" s="724"/>
      <c r="AO6" s="724"/>
      <c r="AP6" s="724"/>
      <c r="AQ6" s="724"/>
      <c r="AR6" s="724"/>
      <c r="AS6" s="724"/>
      <c r="AT6" s="724"/>
      <c r="AU6" s="724"/>
      <c r="AV6" s="724"/>
      <c r="AW6" s="724"/>
      <c r="AX6" s="724"/>
      <c r="AY6" s="723"/>
      <c r="AZ6" s="723"/>
      <c r="BA6" s="723"/>
      <c r="BB6" s="723"/>
      <c r="BC6" s="723"/>
      <c r="BD6" s="723"/>
      <c r="BE6" s="723"/>
      <c r="BF6" s="723"/>
      <c r="BG6" s="723"/>
      <c r="BH6" s="723"/>
      <c r="BI6" s="723"/>
      <c r="BJ6" s="723"/>
      <c r="BK6" s="723"/>
      <c r="BL6" s="723"/>
      <c r="BM6" s="723"/>
      <c r="BN6" s="723"/>
      <c r="BO6" s="723"/>
      <c r="BP6" s="723"/>
      <c r="BQ6" s="723"/>
      <c r="BR6" s="723"/>
      <c r="BS6" s="723"/>
      <c r="BT6" s="723"/>
      <c r="BU6" s="723"/>
      <c r="BV6" s="723"/>
      <c r="BW6" s="723"/>
      <c r="BX6" s="723"/>
      <c r="BY6" s="723"/>
      <c r="BZ6" s="723"/>
      <c r="CA6" s="723"/>
      <c r="CB6" s="723"/>
      <c r="CC6" s="723"/>
      <c r="CD6" s="723"/>
      <c r="CE6" s="723"/>
      <c r="CF6" s="723"/>
      <c r="CG6" s="723"/>
      <c r="CH6" s="723"/>
      <c r="CI6" s="723"/>
      <c r="CJ6" s="723"/>
      <c r="CK6" s="723"/>
      <c r="CL6" s="723"/>
      <c r="CM6" s="723"/>
      <c r="CN6" s="723"/>
      <c r="CO6" s="723"/>
      <c r="CP6" s="723"/>
      <c r="CQ6" s="723"/>
      <c r="CR6" s="723"/>
      <c r="CS6" s="723"/>
      <c r="CT6" s="723"/>
      <c r="CU6" s="723"/>
      <c r="CV6" s="723"/>
      <c r="CW6" s="723"/>
      <c r="CX6" s="723"/>
      <c r="CY6" s="723"/>
      <c r="CZ6" s="723"/>
      <c r="DA6" s="723"/>
      <c r="DB6" s="723"/>
      <c r="DC6" s="725"/>
      <c r="DD6" s="725"/>
      <c r="DE6" s="725"/>
      <c r="DF6" s="725"/>
      <c r="DG6" s="725"/>
      <c r="DH6" s="725"/>
      <c r="DI6" s="725"/>
      <c r="DJ6" s="725"/>
      <c r="DK6" s="725"/>
      <c r="DL6" s="725"/>
      <c r="DM6" s="720"/>
      <c r="DN6" s="720"/>
      <c r="DO6" s="720"/>
      <c r="DP6" s="720"/>
      <c r="DQ6" s="720"/>
      <c r="DR6" s="720"/>
      <c r="DS6" s="720"/>
      <c r="DT6" s="720"/>
      <c r="DU6" s="720"/>
      <c r="DV6" s="720"/>
      <c r="DW6" s="720"/>
      <c r="DX6" s="720"/>
      <c r="DY6" s="720"/>
      <c r="DZ6" s="720"/>
      <c r="EA6" s="720"/>
      <c r="EB6" s="720"/>
      <c r="EC6" s="720"/>
      <c r="ED6" s="720"/>
      <c r="EE6" s="720"/>
      <c r="EF6" s="720"/>
    </row>
    <row r="7" spans="1:136" s="139" customFormat="1" ht="27" customHeight="1">
      <c r="A7" s="721"/>
      <c r="B7" s="721"/>
      <c r="C7" s="726"/>
      <c r="D7" s="727"/>
      <c r="E7" s="736"/>
      <c r="F7" s="721"/>
      <c r="G7" s="736" t="s">
        <v>728</v>
      </c>
      <c r="H7" s="736"/>
      <c r="I7" s="736"/>
      <c r="J7" s="736"/>
      <c r="K7" s="736"/>
      <c r="L7" s="736"/>
      <c r="M7" s="722"/>
      <c r="N7" s="722"/>
      <c r="O7" s="722"/>
      <c r="P7" s="722"/>
      <c r="Q7" s="722"/>
      <c r="R7" s="723"/>
      <c r="S7" s="724"/>
      <c r="T7" s="724"/>
      <c r="U7" s="724"/>
      <c r="V7" s="724"/>
      <c r="W7" s="724"/>
      <c r="X7" s="724"/>
      <c r="Y7" s="724"/>
      <c r="Z7" s="724"/>
      <c r="AA7" s="724"/>
      <c r="AB7" s="724"/>
      <c r="AC7" s="724"/>
      <c r="AD7" s="724"/>
      <c r="AE7" s="724"/>
      <c r="AF7" s="724"/>
      <c r="AG7" s="724"/>
      <c r="AH7" s="724"/>
      <c r="AI7" s="724"/>
      <c r="AJ7" s="724"/>
      <c r="AK7" s="724"/>
      <c r="AL7" s="724"/>
      <c r="AM7" s="724"/>
      <c r="AN7" s="724"/>
      <c r="AO7" s="724"/>
      <c r="AP7" s="724"/>
      <c r="AQ7" s="724"/>
      <c r="AR7" s="724"/>
      <c r="AS7" s="724"/>
      <c r="AT7" s="724"/>
      <c r="AU7" s="724"/>
      <c r="AV7" s="724"/>
      <c r="AW7" s="724"/>
      <c r="AX7" s="724"/>
      <c r="AY7" s="723"/>
      <c r="AZ7" s="723"/>
      <c r="BA7" s="723"/>
      <c r="BB7" s="723"/>
      <c r="BC7" s="723"/>
      <c r="BD7" s="723"/>
      <c r="BE7" s="723"/>
      <c r="BF7" s="723"/>
      <c r="BG7" s="723"/>
      <c r="BH7" s="723"/>
      <c r="BI7" s="723"/>
      <c r="BJ7" s="723"/>
      <c r="BK7" s="723"/>
      <c r="BL7" s="723"/>
      <c r="BM7" s="723"/>
      <c r="BN7" s="723"/>
      <c r="BO7" s="723"/>
      <c r="BP7" s="723"/>
      <c r="BQ7" s="723"/>
      <c r="BR7" s="723"/>
      <c r="BS7" s="723"/>
      <c r="BT7" s="723"/>
      <c r="BU7" s="723"/>
      <c r="BV7" s="723"/>
      <c r="BW7" s="723"/>
      <c r="BX7" s="723"/>
      <c r="BY7" s="723"/>
      <c r="BZ7" s="723"/>
      <c r="CA7" s="723"/>
      <c r="CB7" s="723"/>
      <c r="CC7" s="723"/>
      <c r="CD7" s="723"/>
      <c r="CE7" s="723"/>
      <c r="CF7" s="723"/>
      <c r="CG7" s="723"/>
      <c r="CH7" s="723"/>
      <c r="CI7" s="723"/>
      <c r="CJ7" s="723"/>
      <c r="CK7" s="723"/>
      <c r="CL7" s="723"/>
      <c r="CM7" s="723"/>
      <c r="CN7" s="723"/>
      <c r="CO7" s="723"/>
      <c r="CP7" s="723"/>
      <c r="CQ7" s="723"/>
      <c r="CR7" s="723"/>
      <c r="CS7" s="723"/>
      <c r="CT7" s="723"/>
      <c r="CU7" s="723"/>
      <c r="CV7" s="723"/>
      <c r="CW7" s="723"/>
      <c r="CX7" s="723"/>
      <c r="CY7" s="723"/>
      <c r="CZ7" s="723"/>
      <c r="DA7" s="723"/>
      <c r="DB7" s="723"/>
      <c r="DC7" s="725"/>
      <c r="DD7" s="725"/>
      <c r="DE7" s="725"/>
      <c r="DF7" s="725"/>
      <c r="DG7" s="725"/>
      <c r="DH7" s="725"/>
      <c r="DI7" s="725"/>
      <c r="DJ7" s="725"/>
      <c r="DK7" s="725"/>
      <c r="DL7" s="725"/>
      <c r="DM7" s="720"/>
      <c r="DN7" s="720"/>
      <c r="DO7" s="720"/>
      <c r="DP7" s="720"/>
      <c r="DQ7" s="720"/>
      <c r="DR7" s="720"/>
      <c r="DS7" s="720"/>
      <c r="DT7" s="720"/>
      <c r="DU7" s="720"/>
      <c r="DV7" s="720"/>
      <c r="DW7" s="720"/>
      <c r="DX7" s="720"/>
      <c r="DY7" s="720"/>
      <c r="DZ7" s="720"/>
      <c r="EA7" s="720"/>
      <c r="EB7" s="720"/>
      <c r="EC7" s="720"/>
      <c r="ED7" s="720"/>
      <c r="EE7" s="720"/>
      <c r="EF7" s="720"/>
    </row>
    <row r="8" spans="1:136" s="139" customFormat="1" ht="27" customHeight="1">
      <c r="A8" s="721"/>
      <c r="B8" s="721"/>
      <c r="C8" s="726"/>
      <c r="D8" s="727"/>
      <c r="E8" s="736"/>
      <c r="F8" s="736" t="s">
        <v>739</v>
      </c>
      <c r="G8" s="736"/>
      <c r="H8" s="736"/>
      <c r="I8" s="736"/>
      <c r="J8" s="736"/>
      <c r="K8" s="736"/>
      <c r="L8" s="736"/>
      <c r="M8" s="722"/>
      <c r="N8" s="722"/>
      <c r="O8" s="722"/>
      <c r="P8" s="722"/>
      <c r="Q8" s="722"/>
      <c r="R8" s="723"/>
      <c r="S8" s="724"/>
      <c r="T8" s="724"/>
      <c r="U8" s="724"/>
      <c r="V8" s="724"/>
      <c r="W8" s="724"/>
      <c r="X8" s="724"/>
      <c r="Y8" s="724"/>
      <c r="Z8" s="724"/>
      <c r="AA8" s="724"/>
      <c r="AB8" s="724"/>
      <c r="AC8" s="724"/>
      <c r="AD8" s="724"/>
      <c r="AE8" s="724"/>
      <c r="AF8" s="724"/>
      <c r="AG8" s="724"/>
      <c r="AH8" s="724"/>
      <c r="AI8" s="724"/>
      <c r="AJ8" s="724"/>
      <c r="AK8" s="724"/>
      <c r="AL8" s="724"/>
      <c r="AM8" s="724"/>
      <c r="AN8" s="724"/>
      <c r="AO8" s="724"/>
      <c r="AP8" s="724"/>
      <c r="AQ8" s="724"/>
      <c r="AR8" s="724"/>
      <c r="AS8" s="724"/>
      <c r="AT8" s="724"/>
      <c r="AU8" s="724"/>
      <c r="AV8" s="724"/>
      <c r="AW8" s="724"/>
      <c r="AX8" s="724"/>
      <c r="AY8" s="723"/>
      <c r="AZ8" s="723"/>
      <c r="BA8" s="723"/>
      <c r="BB8" s="723"/>
      <c r="BC8" s="723"/>
      <c r="BD8" s="723"/>
      <c r="BE8" s="723"/>
      <c r="BF8" s="723"/>
      <c r="BG8" s="723"/>
      <c r="BH8" s="723"/>
      <c r="BI8" s="723"/>
      <c r="BJ8" s="723"/>
      <c r="BK8" s="723"/>
      <c r="BL8" s="723"/>
      <c r="BM8" s="723"/>
      <c r="BN8" s="723"/>
      <c r="BO8" s="723"/>
      <c r="BP8" s="723"/>
      <c r="BQ8" s="723"/>
      <c r="BR8" s="723"/>
      <c r="BS8" s="723"/>
      <c r="BT8" s="723"/>
      <c r="BU8" s="723"/>
      <c r="BV8" s="723"/>
      <c r="BW8" s="723"/>
      <c r="BX8" s="723"/>
      <c r="BY8" s="723"/>
      <c r="BZ8" s="723"/>
      <c r="CA8" s="723"/>
      <c r="CB8" s="723"/>
      <c r="CC8" s="723"/>
      <c r="CD8" s="723"/>
      <c r="CE8" s="723"/>
      <c r="CF8" s="723"/>
      <c r="CG8" s="723"/>
      <c r="CH8" s="723"/>
      <c r="CI8" s="723"/>
      <c r="CJ8" s="723"/>
      <c r="CK8" s="723"/>
      <c r="CL8" s="723"/>
      <c r="CM8" s="723"/>
      <c r="CN8" s="723"/>
      <c r="CO8" s="723"/>
      <c r="CP8" s="723"/>
      <c r="CQ8" s="723"/>
      <c r="CR8" s="723"/>
      <c r="CS8" s="723"/>
      <c r="CT8" s="723"/>
      <c r="CU8" s="723"/>
      <c r="CV8" s="723"/>
      <c r="CW8" s="723"/>
      <c r="CX8" s="723"/>
      <c r="CY8" s="723"/>
      <c r="CZ8" s="723"/>
      <c r="DA8" s="723"/>
      <c r="DB8" s="723"/>
      <c r="DC8" s="725"/>
      <c r="DD8" s="725"/>
      <c r="DE8" s="725"/>
      <c r="DF8" s="725"/>
      <c r="DG8" s="725"/>
      <c r="DH8" s="725"/>
      <c r="DI8" s="725"/>
      <c r="DJ8" s="725"/>
      <c r="DK8" s="725"/>
      <c r="DL8" s="725"/>
      <c r="DM8" s="720"/>
      <c r="DN8" s="720"/>
      <c r="DO8" s="720"/>
      <c r="DP8" s="720"/>
      <c r="DQ8" s="720"/>
      <c r="DR8" s="720"/>
      <c r="DS8" s="720"/>
      <c r="DT8" s="720"/>
      <c r="DU8" s="720"/>
      <c r="DV8" s="720"/>
      <c r="DW8" s="720"/>
      <c r="DX8" s="720"/>
      <c r="DY8" s="720"/>
      <c r="DZ8" s="720"/>
      <c r="EA8" s="720"/>
      <c r="EB8" s="720"/>
      <c r="EC8" s="720"/>
      <c r="ED8" s="720"/>
      <c r="EE8" s="720"/>
      <c r="EF8" s="720"/>
    </row>
    <row r="9" spans="1:136" s="139" customFormat="1" ht="27" customHeight="1">
      <c r="A9" s="721"/>
      <c r="B9" s="721"/>
      <c r="C9" s="726"/>
      <c r="D9" s="727"/>
      <c r="E9" s="736"/>
      <c r="F9" s="721"/>
      <c r="G9" s="736" t="s">
        <v>729</v>
      </c>
      <c r="H9" s="736"/>
      <c r="I9" s="736"/>
      <c r="J9" s="736"/>
      <c r="K9" s="736"/>
      <c r="L9" s="736"/>
      <c r="M9" s="722"/>
      <c r="N9" s="722"/>
      <c r="O9" s="722"/>
      <c r="P9" s="722"/>
      <c r="Q9" s="722"/>
      <c r="R9" s="723"/>
      <c r="S9" s="724"/>
      <c r="T9" s="724"/>
      <c r="U9" s="724"/>
      <c r="V9" s="724"/>
      <c r="W9" s="724"/>
      <c r="X9" s="724"/>
      <c r="Y9" s="724"/>
      <c r="Z9" s="724"/>
      <c r="AA9" s="724"/>
      <c r="AB9" s="724"/>
      <c r="AC9" s="724"/>
      <c r="AD9" s="724"/>
      <c r="AE9" s="724"/>
      <c r="AF9" s="724"/>
      <c r="AG9" s="724"/>
      <c r="AH9" s="724"/>
      <c r="AI9" s="724"/>
      <c r="AJ9" s="724"/>
      <c r="AK9" s="724"/>
      <c r="AL9" s="724"/>
      <c r="AM9" s="724"/>
      <c r="AN9" s="724"/>
      <c r="AO9" s="724"/>
      <c r="AP9" s="724"/>
      <c r="AQ9" s="724"/>
      <c r="AR9" s="724"/>
      <c r="AS9" s="724"/>
      <c r="AT9" s="724"/>
      <c r="AU9" s="724"/>
      <c r="AV9" s="724"/>
      <c r="AW9" s="724"/>
      <c r="AX9" s="724"/>
      <c r="AY9" s="723"/>
      <c r="AZ9" s="723"/>
      <c r="BA9" s="723"/>
      <c r="BB9" s="723"/>
      <c r="BC9" s="723"/>
      <c r="BD9" s="723"/>
      <c r="BE9" s="723"/>
      <c r="BF9" s="723"/>
      <c r="BG9" s="723"/>
      <c r="BH9" s="723"/>
      <c r="BI9" s="723"/>
      <c r="BJ9" s="723"/>
      <c r="BK9" s="723"/>
      <c r="BL9" s="723"/>
      <c r="BM9" s="723"/>
      <c r="BN9" s="723"/>
      <c r="BO9" s="723"/>
      <c r="BP9" s="723"/>
      <c r="BQ9" s="723"/>
      <c r="BR9" s="723"/>
      <c r="BS9" s="723"/>
      <c r="BT9" s="723"/>
      <c r="BU9" s="723"/>
      <c r="BV9" s="723"/>
      <c r="BW9" s="723"/>
      <c r="BX9" s="723"/>
      <c r="BY9" s="723"/>
      <c r="BZ9" s="723"/>
      <c r="CA9" s="723"/>
      <c r="CB9" s="723"/>
      <c r="CC9" s="723"/>
      <c r="CD9" s="723"/>
      <c r="CE9" s="723"/>
      <c r="CF9" s="723"/>
      <c r="CG9" s="723"/>
      <c r="CH9" s="723"/>
      <c r="CI9" s="723"/>
      <c r="CJ9" s="723"/>
      <c r="CK9" s="723"/>
      <c r="CL9" s="723"/>
      <c r="CM9" s="723"/>
      <c r="CN9" s="723"/>
      <c r="CO9" s="723"/>
      <c r="CP9" s="723"/>
      <c r="CQ9" s="723"/>
      <c r="CR9" s="723"/>
      <c r="CS9" s="723"/>
      <c r="CT9" s="723"/>
      <c r="CU9" s="723"/>
      <c r="CV9" s="723"/>
      <c r="CW9" s="723"/>
      <c r="CX9" s="723"/>
      <c r="CY9" s="723"/>
      <c r="CZ9" s="723"/>
      <c r="DA9" s="723"/>
      <c r="DB9" s="723"/>
      <c r="DC9" s="725"/>
      <c r="DD9" s="725"/>
      <c r="DE9" s="725"/>
      <c r="DF9" s="725"/>
      <c r="DG9" s="725"/>
      <c r="DH9" s="725"/>
      <c r="DI9" s="725"/>
      <c r="DJ9" s="725"/>
      <c r="DK9" s="725"/>
      <c r="DL9" s="725"/>
      <c r="DM9" s="720"/>
      <c r="DN9" s="720"/>
      <c r="DO9" s="720"/>
      <c r="DP9" s="720"/>
      <c r="DQ9" s="720"/>
      <c r="DR9" s="720"/>
      <c r="DS9" s="720"/>
      <c r="DT9" s="720"/>
      <c r="DU9" s="720"/>
      <c r="DV9" s="720"/>
      <c r="DW9" s="720"/>
      <c r="DX9" s="720"/>
      <c r="DY9" s="720"/>
      <c r="DZ9" s="720"/>
      <c r="EA9" s="720"/>
      <c r="EB9" s="720"/>
      <c r="EC9" s="720"/>
      <c r="ED9" s="720"/>
      <c r="EE9" s="720"/>
      <c r="EF9" s="720"/>
    </row>
    <row r="10" spans="1:136" s="139" customFormat="1" ht="27" customHeight="1">
      <c r="A10" s="721"/>
      <c r="B10" s="721"/>
      <c r="C10" s="726"/>
      <c r="D10" s="727"/>
      <c r="E10" s="736"/>
      <c r="F10" s="736"/>
      <c r="G10" s="736" t="s">
        <v>730</v>
      </c>
      <c r="H10" s="736"/>
      <c r="I10" s="736"/>
      <c r="J10" s="736"/>
      <c r="K10" s="736"/>
      <c r="L10" s="736"/>
      <c r="M10" s="722"/>
      <c r="N10" s="722"/>
      <c r="O10" s="722"/>
      <c r="P10" s="722"/>
      <c r="Q10" s="722"/>
      <c r="R10" s="723"/>
      <c r="S10" s="724"/>
      <c r="T10" s="724"/>
      <c r="U10" s="724"/>
      <c r="V10" s="724"/>
      <c r="W10" s="724"/>
      <c r="X10" s="724"/>
      <c r="Y10" s="724"/>
      <c r="Z10" s="724"/>
      <c r="AA10" s="724"/>
      <c r="AB10" s="724"/>
      <c r="AC10" s="724"/>
      <c r="AD10" s="724"/>
      <c r="AE10" s="724"/>
      <c r="AF10" s="724"/>
      <c r="AG10" s="724"/>
      <c r="AH10" s="724"/>
      <c r="AI10" s="724"/>
      <c r="AJ10" s="724"/>
      <c r="AK10" s="724"/>
      <c r="AL10" s="724"/>
      <c r="AM10" s="724"/>
      <c r="AN10" s="724"/>
      <c r="AO10" s="724"/>
      <c r="AP10" s="724"/>
      <c r="AQ10" s="724"/>
      <c r="AR10" s="724"/>
      <c r="AS10" s="724"/>
      <c r="AT10" s="724"/>
      <c r="AU10" s="724"/>
      <c r="AV10" s="724"/>
      <c r="AW10" s="724"/>
      <c r="AX10" s="724"/>
      <c r="AY10" s="723"/>
      <c r="AZ10" s="723"/>
      <c r="BA10" s="723"/>
      <c r="BB10" s="723"/>
      <c r="BC10" s="723"/>
      <c r="BD10" s="723"/>
      <c r="BE10" s="723"/>
      <c r="BF10" s="723"/>
      <c r="BG10" s="723"/>
      <c r="BH10" s="723"/>
      <c r="BI10" s="723"/>
      <c r="BJ10" s="723"/>
      <c r="BK10" s="723"/>
      <c r="BL10" s="723"/>
      <c r="BM10" s="723"/>
      <c r="BN10" s="723"/>
      <c r="BO10" s="723"/>
      <c r="BP10" s="723"/>
      <c r="BQ10" s="723"/>
      <c r="BR10" s="723"/>
      <c r="BS10" s="723"/>
      <c r="BT10" s="723"/>
      <c r="BU10" s="723"/>
      <c r="BV10" s="723"/>
      <c r="BW10" s="723"/>
      <c r="BX10" s="723"/>
      <c r="BY10" s="723"/>
      <c r="BZ10" s="723"/>
      <c r="CA10" s="723"/>
      <c r="CB10" s="723"/>
      <c r="CC10" s="723"/>
      <c r="CD10" s="723"/>
      <c r="CE10" s="723"/>
      <c r="CF10" s="723"/>
      <c r="CG10" s="723"/>
      <c r="CH10" s="723"/>
      <c r="CI10" s="723"/>
      <c r="CJ10" s="723"/>
      <c r="CK10" s="723"/>
      <c r="CL10" s="723"/>
      <c r="CM10" s="723"/>
      <c r="CN10" s="723"/>
      <c r="CO10" s="723"/>
      <c r="CP10" s="723"/>
      <c r="CQ10" s="723"/>
      <c r="CR10" s="723"/>
      <c r="CS10" s="723"/>
      <c r="CT10" s="723"/>
      <c r="CU10" s="723"/>
      <c r="CV10" s="723"/>
      <c r="CW10" s="723"/>
      <c r="CX10" s="723"/>
      <c r="CY10" s="723"/>
      <c r="CZ10" s="723"/>
      <c r="DA10" s="723"/>
      <c r="DB10" s="723"/>
      <c r="DC10" s="725"/>
      <c r="DD10" s="725"/>
      <c r="DE10" s="725"/>
      <c r="DF10" s="725"/>
      <c r="DG10" s="725"/>
      <c r="DH10" s="725"/>
      <c r="DI10" s="725"/>
      <c r="DJ10" s="725"/>
      <c r="DK10" s="725"/>
      <c r="DL10" s="725"/>
      <c r="DM10" s="720"/>
      <c r="DN10" s="720"/>
      <c r="DO10" s="720"/>
      <c r="DP10" s="720"/>
      <c r="DQ10" s="720"/>
      <c r="DR10" s="720"/>
      <c r="DS10" s="720"/>
      <c r="DT10" s="720"/>
      <c r="DU10" s="720"/>
      <c r="DV10" s="720"/>
      <c r="DW10" s="720"/>
      <c r="DX10" s="720"/>
      <c r="DY10" s="720"/>
      <c r="DZ10" s="720"/>
      <c r="EA10" s="720"/>
      <c r="EB10" s="720"/>
      <c r="EC10" s="720"/>
      <c r="ED10" s="720"/>
      <c r="EE10" s="720"/>
      <c r="EF10" s="720"/>
    </row>
    <row r="11" spans="1:136" s="139" customFormat="1" ht="27" customHeight="1">
      <c r="A11" s="721"/>
      <c r="B11" s="721"/>
      <c r="C11" s="726"/>
      <c r="D11" s="727"/>
      <c r="E11" s="736"/>
      <c r="F11" s="721"/>
      <c r="G11" s="736" t="s">
        <v>731</v>
      </c>
      <c r="H11" s="736"/>
      <c r="I11" s="736"/>
      <c r="J11" s="736"/>
      <c r="K11" s="736"/>
      <c r="L11" s="736"/>
      <c r="M11" s="722"/>
      <c r="N11" s="722"/>
      <c r="O11" s="722"/>
      <c r="P11" s="722"/>
      <c r="Q11" s="722"/>
      <c r="R11" s="723"/>
      <c r="S11" s="724"/>
      <c r="T11" s="724"/>
      <c r="U11" s="724"/>
      <c r="V11" s="724"/>
      <c r="W11" s="724"/>
      <c r="X11" s="724"/>
      <c r="Y11" s="724"/>
      <c r="Z11" s="724"/>
      <c r="AA11" s="724"/>
      <c r="AB11" s="724"/>
      <c r="AC11" s="724"/>
      <c r="AD11" s="724"/>
      <c r="AE11" s="724"/>
      <c r="AF11" s="724"/>
      <c r="AG11" s="724"/>
      <c r="AH11" s="724"/>
      <c r="AI11" s="724"/>
      <c r="AJ11" s="724"/>
      <c r="AK11" s="724"/>
      <c r="AL11" s="724"/>
      <c r="AM11" s="724"/>
      <c r="AN11" s="724"/>
      <c r="AO11" s="724"/>
      <c r="AP11" s="724"/>
      <c r="AQ11" s="724"/>
      <c r="AR11" s="724"/>
      <c r="AS11" s="724"/>
      <c r="AT11" s="724"/>
      <c r="AU11" s="724"/>
      <c r="AV11" s="724"/>
      <c r="AW11" s="724"/>
      <c r="AX11" s="724"/>
      <c r="AY11" s="723"/>
      <c r="AZ11" s="723"/>
      <c r="BA11" s="723"/>
      <c r="BB11" s="723"/>
      <c r="BC11" s="723"/>
      <c r="BD11" s="723"/>
      <c r="BE11" s="723"/>
      <c r="BF11" s="723"/>
      <c r="BG11" s="723"/>
      <c r="BH11" s="723"/>
      <c r="BI11" s="723"/>
      <c r="BJ11" s="723"/>
      <c r="BK11" s="723"/>
      <c r="BL11" s="723"/>
      <c r="BM11" s="723"/>
      <c r="BN11" s="723"/>
      <c r="BO11" s="723"/>
      <c r="BP11" s="723"/>
      <c r="BQ11" s="723"/>
      <c r="BR11" s="723"/>
      <c r="BS11" s="723"/>
      <c r="BT11" s="723"/>
      <c r="BU11" s="723"/>
      <c r="BV11" s="723"/>
      <c r="BW11" s="723"/>
      <c r="BX11" s="723"/>
      <c r="BY11" s="723"/>
      <c r="BZ11" s="723"/>
      <c r="CA11" s="723"/>
      <c r="CB11" s="723"/>
      <c r="CC11" s="723"/>
      <c r="CD11" s="723"/>
      <c r="CE11" s="723"/>
      <c r="CF11" s="723"/>
      <c r="CG11" s="723"/>
      <c r="CH11" s="723"/>
      <c r="CI11" s="723"/>
      <c r="CJ11" s="723"/>
      <c r="CK11" s="723"/>
      <c r="CL11" s="723"/>
      <c r="CM11" s="723"/>
      <c r="CN11" s="723"/>
      <c r="CO11" s="723"/>
      <c r="CP11" s="723"/>
      <c r="CQ11" s="723"/>
      <c r="CR11" s="723"/>
      <c r="CS11" s="723"/>
      <c r="CT11" s="723"/>
      <c r="CU11" s="723"/>
      <c r="CV11" s="723"/>
      <c r="CW11" s="723"/>
      <c r="CX11" s="723"/>
      <c r="CY11" s="723"/>
      <c r="CZ11" s="723"/>
      <c r="DA11" s="723"/>
      <c r="DB11" s="723"/>
      <c r="DC11" s="725"/>
      <c r="DD11" s="725"/>
      <c r="DE11" s="725"/>
      <c r="DF11" s="725"/>
      <c r="DG11" s="725"/>
      <c r="DH11" s="725"/>
      <c r="DI11" s="725"/>
      <c r="DJ11" s="725"/>
      <c r="DK11" s="725"/>
      <c r="DL11" s="725"/>
      <c r="DM11" s="720"/>
      <c r="DN11" s="720"/>
      <c r="DO11" s="720"/>
      <c r="DP11" s="720"/>
      <c r="DQ11" s="720"/>
      <c r="DR11" s="720"/>
      <c r="DS11" s="720"/>
      <c r="DT11" s="720"/>
      <c r="DU11" s="720"/>
      <c r="DV11" s="720"/>
      <c r="DW11" s="720"/>
      <c r="DX11" s="720"/>
      <c r="DY11" s="720"/>
      <c r="DZ11" s="720"/>
      <c r="EA11" s="720"/>
      <c r="EB11" s="720"/>
      <c r="EC11" s="720"/>
      <c r="ED11" s="720"/>
      <c r="EE11" s="720"/>
      <c r="EF11" s="720"/>
    </row>
    <row r="12" spans="1:136" s="139" customFormat="1" ht="27" customHeight="1">
      <c r="A12" s="721"/>
      <c r="B12" s="721"/>
      <c r="C12" s="726"/>
      <c r="D12" s="727"/>
      <c r="E12" s="736"/>
      <c r="F12" s="736"/>
      <c r="G12" s="736" t="s">
        <v>732</v>
      </c>
      <c r="H12" s="736"/>
      <c r="I12" s="736"/>
      <c r="J12" s="736"/>
      <c r="K12" s="736"/>
      <c r="L12" s="736"/>
      <c r="M12" s="722"/>
      <c r="N12" s="722"/>
      <c r="O12" s="722"/>
      <c r="P12" s="722"/>
      <c r="Q12" s="722"/>
      <c r="R12" s="723"/>
      <c r="S12" s="724"/>
      <c r="T12" s="724"/>
      <c r="U12" s="724"/>
      <c r="V12" s="724"/>
      <c r="W12" s="724"/>
      <c r="X12" s="724"/>
      <c r="Y12" s="724"/>
      <c r="Z12" s="724"/>
      <c r="AA12" s="724"/>
      <c r="AB12" s="724"/>
      <c r="AC12" s="724"/>
      <c r="AD12" s="724"/>
      <c r="AE12" s="724"/>
      <c r="AF12" s="724"/>
      <c r="AG12" s="724"/>
      <c r="AH12" s="724"/>
      <c r="AI12" s="724"/>
      <c r="AJ12" s="724"/>
      <c r="AK12" s="724"/>
      <c r="AL12" s="724"/>
      <c r="AM12" s="724"/>
      <c r="AN12" s="724"/>
      <c r="AO12" s="724"/>
      <c r="AP12" s="724"/>
      <c r="AQ12" s="724"/>
      <c r="AR12" s="724"/>
      <c r="AS12" s="724"/>
      <c r="AT12" s="724"/>
      <c r="AU12" s="724"/>
      <c r="AV12" s="724"/>
      <c r="AW12" s="724"/>
      <c r="AX12" s="724"/>
      <c r="AY12" s="723"/>
      <c r="AZ12" s="723"/>
      <c r="BA12" s="723"/>
      <c r="BB12" s="723"/>
      <c r="BC12" s="723"/>
      <c r="BD12" s="723"/>
      <c r="BE12" s="723"/>
      <c r="BF12" s="723"/>
      <c r="BG12" s="723"/>
      <c r="BH12" s="723"/>
      <c r="BI12" s="723"/>
      <c r="BJ12" s="723"/>
      <c r="BK12" s="723"/>
      <c r="BL12" s="723"/>
      <c r="BM12" s="723"/>
      <c r="BN12" s="723"/>
      <c r="BO12" s="723"/>
      <c r="BP12" s="723"/>
      <c r="BQ12" s="723"/>
      <c r="BR12" s="723"/>
      <c r="BS12" s="723"/>
      <c r="BT12" s="723"/>
      <c r="BU12" s="723"/>
      <c r="BV12" s="723"/>
      <c r="BW12" s="723"/>
      <c r="BX12" s="723"/>
      <c r="BY12" s="723"/>
      <c r="BZ12" s="723"/>
      <c r="CA12" s="723"/>
      <c r="CB12" s="723"/>
      <c r="CC12" s="723"/>
      <c r="CD12" s="723"/>
      <c r="CE12" s="723"/>
      <c r="CF12" s="723"/>
      <c r="CG12" s="723"/>
      <c r="CH12" s="723"/>
      <c r="CI12" s="723"/>
      <c r="CJ12" s="723"/>
      <c r="CK12" s="723"/>
      <c r="CL12" s="723"/>
      <c r="CM12" s="723"/>
      <c r="CN12" s="723"/>
      <c r="CO12" s="723"/>
      <c r="CP12" s="723"/>
      <c r="CQ12" s="723"/>
      <c r="CR12" s="723"/>
      <c r="CS12" s="723"/>
      <c r="CT12" s="723"/>
      <c r="CU12" s="723"/>
      <c r="CV12" s="723"/>
      <c r="CW12" s="723"/>
      <c r="CX12" s="723"/>
      <c r="CY12" s="723"/>
      <c r="CZ12" s="723"/>
      <c r="DA12" s="723"/>
      <c r="DB12" s="723"/>
      <c r="DC12" s="725"/>
      <c r="DD12" s="725"/>
      <c r="DE12" s="725"/>
      <c r="DF12" s="725"/>
      <c r="DG12" s="725"/>
      <c r="DH12" s="725"/>
      <c r="DI12" s="725"/>
      <c r="DJ12" s="725"/>
      <c r="DK12" s="725"/>
      <c r="DL12" s="725"/>
      <c r="DM12" s="720"/>
      <c r="DN12" s="720"/>
      <c r="DO12" s="720"/>
      <c r="DP12" s="720"/>
      <c r="DQ12" s="720"/>
      <c r="DR12" s="720"/>
      <c r="DS12" s="720"/>
      <c r="DT12" s="720"/>
      <c r="DU12" s="720"/>
      <c r="DV12" s="720"/>
      <c r="DW12" s="720"/>
      <c r="DX12" s="720"/>
      <c r="DY12" s="720"/>
      <c r="DZ12" s="720"/>
      <c r="EA12" s="720"/>
      <c r="EB12" s="720"/>
      <c r="EC12" s="720"/>
      <c r="ED12" s="720"/>
      <c r="EE12" s="720"/>
      <c r="EF12" s="720"/>
    </row>
    <row r="13" spans="1:136" s="139" customFormat="1" ht="27" customHeight="1">
      <c r="A13" s="721"/>
      <c r="B13" s="721"/>
      <c r="C13" s="726"/>
      <c r="D13" s="727"/>
      <c r="E13" s="736"/>
      <c r="F13" s="736"/>
      <c r="G13" s="736" t="s">
        <v>733</v>
      </c>
      <c r="H13" s="736"/>
      <c r="I13" s="736"/>
      <c r="J13" s="736"/>
      <c r="K13" s="736"/>
      <c r="L13" s="736"/>
      <c r="M13" s="722"/>
      <c r="N13" s="722"/>
      <c r="O13" s="722"/>
      <c r="P13" s="722"/>
      <c r="Q13" s="722"/>
      <c r="R13" s="723"/>
      <c r="S13" s="724"/>
      <c r="T13" s="724"/>
      <c r="U13" s="724"/>
      <c r="V13" s="724"/>
      <c r="W13" s="724"/>
      <c r="X13" s="724"/>
      <c r="Y13" s="724"/>
      <c r="Z13" s="724"/>
      <c r="AA13" s="724"/>
      <c r="AB13" s="724"/>
      <c r="AC13" s="724"/>
      <c r="AD13" s="724"/>
      <c r="AE13" s="724"/>
      <c r="AF13" s="724"/>
      <c r="AG13" s="724"/>
      <c r="AH13" s="724"/>
      <c r="AI13" s="724"/>
      <c r="AJ13" s="724"/>
      <c r="AK13" s="724"/>
      <c r="AL13" s="724"/>
      <c r="AM13" s="724"/>
      <c r="AN13" s="724"/>
      <c r="AO13" s="724"/>
      <c r="AP13" s="724"/>
      <c r="AQ13" s="724"/>
      <c r="AR13" s="724"/>
      <c r="AS13" s="724"/>
      <c r="AT13" s="724"/>
      <c r="AU13" s="724"/>
      <c r="AV13" s="724"/>
      <c r="AW13" s="724"/>
      <c r="AX13" s="724"/>
      <c r="AY13" s="723"/>
      <c r="AZ13" s="723"/>
      <c r="BA13" s="723"/>
      <c r="BB13" s="723"/>
      <c r="BC13" s="723"/>
      <c r="BD13" s="723"/>
      <c r="BE13" s="723"/>
      <c r="BF13" s="723"/>
      <c r="BG13" s="723"/>
      <c r="BH13" s="723"/>
      <c r="BI13" s="723"/>
      <c r="BJ13" s="723"/>
      <c r="BK13" s="723"/>
      <c r="BL13" s="723"/>
      <c r="BM13" s="723"/>
      <c r="BN13" s="723"/>
      <c r="BO13" s="723"/>
      <c r="BP13" s="723"/>
      <c r="BQ13" s="723"/>
      <c r="BR13" s="723"/>
      <c r="BS13" s="723"/>
      <c r="BT13" s="723"/>
      <c r="BU13" s="723"/>
      <c r="BV13" s="723"/>
      <c r="BW13" s="723"/>
      <c r="BX13" s="723"/>
      <c r="BY13" s="723"/>
      <c r="BZ13" s="723"/>
      <c r="CA13" s="723"/>
      <c r="CB13" s="723"/>
      <c r="CC13" s="723"/>
      <c r="CD13" s="723"/>
      <c r="CE13" s="723"/>
      <c r="CF13" s="723"/>
      <c r="CG13" s="723"/>
      <c r="CH13" s="723"/>
      <c r="CI13" s="723"/>
      <c r="CJ13" s="723"/>
      <c r="CK13" s="723"/>
      <c r="CL13" s="723"/>
      <c r="CM13" s="723"/>
      <c r="CN13" s="723"/>
      <c r="CO13" s="723"/>
      <c r="CP13" s="723"/>
      <c r="CQ13" s="723"/>
      <c r="CR13" s="723"/>
      <c r="CS13" s="723"/>
      <c r="CT13" s="723"/>
      <c r="CU13" s="723"/>
      <c r="CV13" s="723"/>
      <c r="CW13" s="723"/>
      <c r="CX13" s="723"/>
      <c r="CY13" s="723"/>
      <c r="CZ13" s="723"/>
      <c r="DA13" s="723"/>
      <c r="DB13" s="723"/>
      <c r="DC13" s="725"/>
      <c r="DD13" s="725"/>
      <c r="DE13" s="725"/>
      <c r="DF13" s="725"/>
      <c r="DG13" s="725"/>
      <c r="DH13" s="725"/>
      <c r="DI13" s="725"/>
      <c r="DJ13" s="725"/>
      <c r="DK13" s="725"/>
      <c r="DL13" s="725"/>
      <c r="DM13" s="720"/>
      <c r="DN13" s="720"/>
      <c r="DO13" s="720"/>
      <c r="DP13" s="720"/>
      <c r="DQ13" s="720"/>
      <c r="DR13" s="720"/>
      <c r="DS13" s="720"/>
      <c r="DT13" s="720"/>
      <c r="DU13" s="720"/>
      <c r="DV13" s="720"/>
      <c r="DW13" s="720"/>
      <c r="DX13" s="720"/>
      <c r="DY13" s="720"/>
      <c r="DZ13" s="720"/>
      <c r="EA13" s="720"/>
      <c r="EB13" s="720"/>
      <c r="EC13" s="720"/>
      <c r="ED13" s="720"/>
      <c r="EE13" s="720"/>
      <c r="EF13" s="720"/>
    </row>
    <row r="14" spans="1:136" s="139" customFormat="1" ht="21" customHeight="1">
      <c r="A14" s="721"/>
      <c r="B14" s="721"/>
      <c r="C14" s="726"/>
      <c r="D14" s="727"/>
      <c r="E14" s="736"/>
      <c r="F14" s="736"/>
      <c r="G14" s="736"/>
      <c r="H14" s="736"/>
      <c r="I14" s="736" t="s">
        <v>734</v>
      </c>
      <c r="J14" s="736"/>
      <c r="K14" s="736"/>
      <c r="L14" s="736"/>
      <c r="M14" s="722"/>
      <c r="N14" s="722"/>
      <c r="O14" s="722"/>
      <c r="P14" s="722"/>
      <c r="Q14" s="722"/>
      <c r="R14" s="723"/>
      <c r="S14" s="724"/>
      <c r="T14" s="724"/>
      <c r="U14" s="724"/>
      <c r="V14" s="724"/>
      <c r="W14" s="724"/>
      <c r="X14" s="724"/>
      <c r="Y14" s="724"/>
      <c r="Z14" s="724"/>
      <c r="AA14" s="724"/>
      <c r="AB14" s="724"/>
      <c r="AC14" s="724"/>
      <c r="AD14" s="724"/>
      <c r="AE14" s="724"/>
      <c r="AF14" s="724"/>
      <c r="AG14" s="724"/>
      <c r="AH14" s="724"/>
      <c r="AI14" s="724"/>
      <c r="AJ14" s="724"/>
      <c r="AK14" s="724"/>
      <c r="AL14" s="724"/>
      <c r="AM14" s="724"/>
      <c r="AN14" s="724"/>
      <c r="AO14" s="724"/>
      <c r="AP14" s="724"/>
      <c r="AQ14" s="724"/>
      <c r="AR14" s="724"/>
      <c r="AS14" s="724"/>
      <c r="AT14" s="724"/>
      <c r="AU14" s="724"/>
      <c r="AV14" s="724"/>
      <c r="AW14" s="724"/>
      <c r="AX14" s="724"/>
      <c r="AY14" s="723"/>
      <c r="AZ14" s="723"/>
      <c r="BA14" s="723"/>
      <c r="BB14" s="723"/>
      <c r="BC14" s="723"/>
      <c r="BD14" s="723"/>
      <c r="BE14" s="723"/>
      <c r="BF14" s="723"/>
      <c r="BG14" s="723"/>
      <c r="BH14" s="723"/>
      <c r="BI14" s="723"/>
      <c r="BJ14" s="723"/>
      <c r="BK14" s="723"/>
      <c r="BL14" s="723"/>
      <c r="BM14" s="723"/>
      <c r="BN14" s="723"/>
      <c r="BO14" s="723"/>
      <c r="BP14" s="723"/>
      <c r="BQ14" s="723"/>
      <c r="BR14" s="723"/>
      <c r="BS14" s="723"/>
      <c r="BT14" s="723"/>
      <c r="BU14" s="723"/>
      <c r="BV14" s="723"/>
      <c r="BW14" s="723"/>
      <c r="BX14" s="723"/>
      <c r="BY14" s="723"/>
      <c r="BZ14" s="723"/>
      <c r="CA14" s="723"/>
      <c r="CB14" s="723"/>
      <c r="CC14" s="723"/>
      <c r="CD14" s="723"/>
      <c r="CE14" s="723"/>
      <c r="CF14" s="723"/>
      <c r="CG14" s="723"/>
      <c r="CH14" s="723"/>
      <c r="CI14" s="723"/>
      <c r="CJ14" s="723"/>
      <c r="CK14" s="723"/>
      <c r="CL14" s="723"/>
      <c r="CM14" s="723"/>
      <c r="CN14" s="723"/>
      <c r="CO14" s="723"/>
      <c r="CP14" s="723"/>
      <c r="CQ14" s="723"/>
      <c r="CR14" s="723"/>
      <c r="CS14" s="723"/>
      <c r="CT14" s="723"/>
      <c r="CU14" s="723"/>
      <c r="CV14" s="723"/>
      <c r="CW14" s="723"/>
      <c r="CX14" s="723"/>
      <c r="CY14" s="723"/>
      <c r="CZ14" s="723"/>
      <c r="DA14" s="723"/>
      <c r="DB14" s="723"/>
      <c r="DC14" s="725"/>
      <c r="DD14" s="725"/>
      <c r="DE14" s="725"/>
      <c r="DF14" s="725"/>
      <c r="DG14" s="725"/>
      <c r="DH14" s="725"/>
      <c r="DI14" s="725"/>
      <c r="DJ14" s="725"/>
      <c r="DK14" s="725"/>
      <c r="DL14" s="725"/>
      <c r="DM14" s="720"/>
      <c r="DN14" s="720"/>
      <c r="DO14" s="720"/>
      <c r="DP14" s="720"/>
      <c r="DQ14" s="720"/>
      <c r="DR14" s="720"/>
      <c r="DS14" s="720"/>
      <c r="DT14" s="720"/>
      <c r="DU14" s="720"/>
      <c r="DV14" s="720"/>
      <c r="DW14" s="720"/>
      <c r="DX14" s="720"/>
      <c r="DY14" s="720"/>
      <c r="DZ14" s="720"/>
      <c r="EA14" s="720"/>
      <c r="EB14" s="720"/>
      <c r="EC14" s="720"/>
      <c r="ED14" s="720"/>
      <c r="EE14" s="720"/>
      <c r="EF14" s="720"/>
    </row>
    <row r="15" spans="1:136" s="139" customFormat="1" ht="21.65" customHeight="1">
      <c r="A15" s="721"/>
      <c r="B15" s="721"/>
      <c r="C15" s="726"/>
      <c r="D15" s="727"/>
      <c r="E15" s="736"/>
      <c r="F15" s="736" t="s">
        <v>740</v>
      </c>
      <c r="G15" s="736"/>
      <c r="H15" s="736"/>
      <c r="I15" s="736"/>
      <c r="J15" s="736"/>
      <c r="K15" s="736"/>
      <c r="L15" s="736"/>
      <c r="M15" s="722"/>
      <c r="N15" s="722"/>
      <c r="O15" s="722"/>
      <c r="P15" s="722"/>
      <c r="Q15" s="722"/>
      <c r="R15" s="723"/>
      <c r="S15" s="724"/>
      <c r="T15" s="724"/>
      <c r="U15" s="724"/>
      <c r="V15" s="724"/>
      <c r="W15" s="724"/>
      <c r="X15" s="724"/>
      <c r="Y15" s="724"/>
      <c r="Z15" s="724"/>
      <c r="AA15" s="724"/>
      <c r="AB15" s="724"/>
      <c r="AC15" s="724"/>
      <c r="AD15" s="724"/>
      <c r="AE15" s="724"/>
      <c r="AF15" s="724"/>
      <c r="AG15" s="724"/>
      <c r="AH15" s="724"/>
      <c r="AI15" s="724"/>
      <c r="AJ15" s="724"/>
      <c r="AK15" s="724"/>
      <c r="AL15" s="724"/>
      <c r="AM15" s="724"/>
      <c r="AN15" s="724"/>
      <c r="AO15" s="724"/>
      <c r="AP15" s="724"/>
      <c r="AQ15" s="724"/>
      <c r="AR15" s="724"/>
      <c r="AS15" s="724"/>
      <c r="AT15" s="724"/>
      <c r="AU15" s="724"/>
      <c r="AV15" s="724"/>
      <c r="AW15" s="724"/>
      <c r="AX15" s="724"/>
      <c r="AY15" s="723"/>
      <c r="AZ15" s="723"/>
      <c r="BA15" s="723"/>
      <c r="BB15" s="723"/>
      <c r="BC15" s="723"/>
      <c r="BD15" s="723"/>
      <c r="BE15" s="723"/>
      <c r="BF15" s="723"/>
      <c r="BG15" s="723"/>
      <c r="BH15" s="723"/>
      <c r="BI15" s="723"/>
      <c r="BJ15" s="723"/>
      <c r="BK15" s="723"/>
      <c r="BL15" s="723"/>
      <c r="BM15" s="723"/>
      <c r="BN15" s="723"/>
      <c r="BO15" s="723"/>
      <c r="BP15" s="723"/>
      <c r="BQ15" s="723"/>
      <c r="BR15" s="723"/>
      <c r="BS15" s="723"/>
      <c r="BT15" s="723"/>
      <c r="BU15" s="723"/>
      <c r="BV15" s="723"/>
      <c r="BW15" s="723"/>
      <c r="BX15" s="723"/>
      <c r="BY15" s="723"/>
      <c r="BZ15" s="723"/>
      <c r="CA15" s="723"/>
      <c r="CB15" s="723"/>
      <c r="CC15" s="723"/>
      <c r="CD15" s="723"/>
      <c r="CE15" s="723"/>
      <c r="CF15" s="723"/>
      <c r="CG15" s="723"/>
      <c r="CH15" s="723"/>
      <c r="CI15" s="723"/>
      <c r="CJ15" s="723"/>
      <c r="CK15" s="723"/>
      <c r="CL15" s="723"/>
      <c r="CM15" s="723"/>
      <c r="CN15" s="723"/>
      <c r="CO15" s="723"/>
      <c r="CP15" s="723"/>
      <c r="CQ15" s="723"/>
      <c r="CR15" s="723"/>
      <c r="CS15" s="723"/>
      <c r="CT15" s="723"/>
      <c r="CU15" s="723"/>
      <c r="CV15" s="723"/>
      <c r="CW15" s="723"/>
      <c r="CX15" s="723"/>
      <c r="CY15" s="723"/>
      <c r="CZ15" s="723"/>
      <c r="DA15" s="723"/>
      <c r="DB15" s="723"/>
      <c r="DC15" s="725"/>
      <c r="DD15" s="725"/>
      <c r="DE15" s="725"/>
      <c r="DF15" s="725"/>
      <c r="DG15" s="725"/>
      <c r="DH15" s="725"/>
      <c r="DI15" s="725"/>
      <c r="DJ15" s="725"/>
      <c r="DK15" s="725"/>
      <c r="DL15" s="725"/>
      <c r="DM15" s="720"/>
      <c r="DN15" s="720"/>
      <c r="DO15" s="720"/>
      <c r="DP15" s="720"/>
      <c r="DQ15" s="720"/>
      <c r="DR15" s="720"/>
      <c r="DS15" s="720"/>
      <c r="DT15" s="720"/>
      <c r="DU15" s="720"/>
      <c r="DV15" s="720"/>
      <c r="DW15" s="720"/>
      <c r="DX15" s="720"/>
      <c r="DY15" s="720"/>
      <c r="DZ15" s="720"/>
      <c r="EA15" s="720"/>
      <c r="EB15" s="720"/>
      <c r="EC15" s="720"/>
      <c r="ED15" s="720"/>
      <c r="EE15" s="720"/>
      <c r="EF15" s="720"/>
    </row>
    <row r="16" spans="1:136" s="139" customFormat="1" ht="20.25" customHeight="1">
      <c r="A16" s="721"/>
      <c r="B16" s="721"/>
      <c r="C16" s="726"/>
      <c r="D16" s="727"/>
      <c r="E16" s="736"/>
      <c r="F16" s="721"/>
      <c r="G16" s="736" t="s">
        <v>735</v>
      </c>
      <c r="H16" s="736"/>
      <c r="I16" s="736"/>
      <c r="J16" s="736"/>
      <c r="K16" s="736"/>
      <c r="L16" s="736"/>
      <c r="M16" s="722"/>
      <c r="N16" s="722"/>
      <c r="O16" s="722"/>
      <c r="P16" s="722"/>
      <c r="Q16" s="722"/>
      <c r="R16" s="723"/>
      <c r="S16" s="724"/>
      <c r="T16" s="724"/>
      <c r="U16" s="724"/>
      <c r="V16" s="724"/>
      <c r="W16" s="724"/>
      <c r="X16" s="724"/>
      <c r="Y16" s="724"/>
      <c r="Z16" s="724"/>
      <c r="AA16" s="724"/>
      <c r="AB16" s="724"/>
      <c r="AC16" s="724"/>
      <c r="AD16" s="724"/>
      <c r="AE16" s="724"/>
      <c r="AF16" s="724"/>
      <c r="AG16" s="724"/>
      <c r="AH16" s="724"/>
      <c r="AI16" s="724"/>
      <c r="AJ16" s="724"/>
      <c r="AK16" s="724"/>
      <c r="AL16" s="724"/>
      <c r="AM16" s="724"/>
      <c r="AN16" s="724"/>
      <c r="AO16" s="724"/>
      <c r="AP16" s="724"/>
      <c r="AQ16" s="724"/>
      <c r="AR16" s="724"/>
      <c r="AS16" s="724"/>
      <c r="AT16" s="724"/>
      <c r="AU16" s="724"/>
      <c r="AV16" s="724"/>
      <c r="AW16" s="724"/>
      <c r="AX16" s="724"/>
      <c r="AY16" s="723"/>
      <c r="AZ16" s="723"/>
      <c r="BA16" s="723"/>
      <c r="BB16" s="723"/>
      <c r="BC16" s="723"/>
      <c r="BD16" s="723"/>
      <c r="BE16" s="723"/>
      <c r="BF16" s="723"/>
      <c r="BG16" s="723"/>
      <c r="BH16" s="723"/>
      <c r="BI16" s="723"/>
      <c r="BJ16" s="723"/>
      <c r="BK16" s="723"/>
      <c r="BL16" s="723"/>
      <c r="BM16" s="723"/>
      <c r="BN16" s="723"/>
      <c r="BO16" s="723"/>
      <c r="BP16" s="723"/>
      <c r="BQ16" s="723"/>
      <c r="BR16" s="723"/>
      <c r="BS16" s="723"/>
      <c r="BT16" s="723"/>
      <c r="BU16" s="723"/>
      <c r="BV16" s="723"/>
      <c r="BW16" s="723"/>
      <c r="BX16" s="723"/>
      <c r="BY16" s="723"/>
      <c r="BZ16" s="723"/>
      <c r="CA16" s="723"/>
      <c r="CB16" s="723"/>
      <c r="CC16" s="723"/>
      <c r="CD16" s="723"/>
      <c r="CE16" s="723"/>
      <c r="CF16" s="723"/>
      <c r="CG16" s="723"/>
      <c r="CH16" s="723"/>
      <c r="CI16" s="723"/>
      <c r="CJ16" s="723"/>
      <c r="CK16" s="723"/>
      <c r="CL16" s="723"/>
      <c r="CM16" s="723"/>
      <c r="CN16" s="723"/>
      <c r="CO16" s="723"/>
      <c r="CP16" s="723"/>
      <c r="CQ16" s="723"/>
      <c r="CR16" s="723"/>
      <c r="CS16" s="723"/>
      <c r="CT16" s="723"/>
      <c r="CU16" s="723"/>
      <c r="CV16" s="723"/>
      <c r="CW16" s="723"/>
      <c r="CX16" s="723"/>
      <c r="CY16" s="723"/>
      <c r="CZ16" s="723"/>
      <c r="DA16" s="723"/>
      <c r="DB16" s="723"/>
      <c r="DC16" s="725"/>
      <c r="DD16" s="725"/>
      <c r="DE16" s="725"/>
      <c r="DF16" s="725"/>
      <c r="DG16" s="725"/>
      <c r="DH16" s="725"/>
      <c r="DI16" s="725"/>
      <c r="DJ16" s="725"/>
      <c r="DK16" s="725"/>
      <c r="DL16" s="725"/>
      <c r="DM16" s="720"/>
      <c r="DN16" s="720"/>
      <c r="DO16" s="720"/>
      <c r="DP16" s="720"/>
      <c r="DQ16" s="720"/>
      <c r="DR16" s="720"/>
      <c r="DS16" s="720"/>
      <c r="DT16" s="720"/>
      <c r="DU16" s="720"/>
      <c r="DV16" s="720"/>
      <c r="DW16" s="720"/>
      <c r="DX16" s="720"/>
      <c r="DY16" s="720"/>
      <c r="DZ16" s="720"/>
      <c r="EA16" s="720"/>
      <c r="EB16" s="720"/>
      <c r="EC16" s="720"/>
      <c r="ED16" s="720"/>
      <c r="EE16" s="720"/>
      <c r="EF16" s="720"/>
    </row>
    <row r="17" spans="1:136" s="139" customFormat="1" ht="5.25" customHeight="1">
      <c r="A17" s="721"/>
      <c r="B17" s="721"/>
      <c r="C17" s="726"/>
      <c r="D17" s="727"/>
      <c r="E17" s="736"/>
      <c r="F17" s="736"/>
      <c r="G17" s="736"/>
      <c r="H17" s="736"/>
      <c r="I17" s="724"/>
      <c r="J17" s="724"/>
      <c r="K17" s="724"/>
      <c r="L17" s="724"/>
      <c r="M17" s="724"/>
      <c r="N17" s="724"/>
      <c r="O17" s="724"/>
      <c r="P17" s="724"/>
      <c r="Q17" s="724"/>
      <c r="R17" s="724"/>
      <c r="S17" s="724"/>
      <c r="T17" s="724"/>
      <c r="U17" s="724"/>
      <c r="V17" s="724"/>
      <c r="W17" s="724"/>
      <c r="X17" s="728"/>
      <c r="Y17" s="729"/>
      <c r="Z17" s="729"/>
      <c r="AA17" s="729"/>
      <c r="AB17" s="729"/>
      <c r="AC17" s="729"/>
      <c r="AD17" s="729"/>
      <c r="AE17" s="729"/>
      <c r="AF17" s="729"/>
      <c r="AG17" s="729"/>
      <c r="AH17" s="724"/>
      <c r="AI17" s="730"/>
      <c r="AJ17" s="731"/>
      <c r="AK17" s="724"/>
      <c r="AL17" s="724"/>
      <c r="AM17" s="724"/>
      <c r="AN17" s="724"/>
      <c r="AO17" s="724"/>
      <c r="AP17" s="724"/>
      <c r="AQ17" s="724"/>
      <c r="AR17" s="724"/>
      <c r="AS17" s="724"/>
      <c r="AT17" s="724"/>
      <c r="AU17" s="723"/>
      <c r="AV17" s="723"/>
      <c r="AW17" s="723"/>
      <c r="AX17" s="723"/>
      <c r="AY17" s="723"/>
      <c r="AZ17" s="723"/>
      <c r="BA17" s="723"/>
      <c r="BB17" s="723"/>
      <c r="BC17" s="723"/>
      <c r="BD17" s="723"/>
      <c r="BE17" s="723"/>
      <c r="BF17" s="723"/>
      <c r="BG17" s="723"/>
      <c r="BH17" s="723"/>
      <c r="BI17" s="723"/>
      <c r="BJ17" s="723"/>
      <c r="BK17" s="723"/>
      <c r="BL17" s="723"/>
      <c r="BM17" s="723"/>
      <c r="BN17" s="723"/>
      <c r="BO17" s="723"/>
      <c r="BP17" s="723"/>
      <c r="BQ17" s="723"/>
      <c r="BR17" s="723"/>
      <c r="BS17" s="723"/>
      <c r="BT17" s="723"/>
      <c r="BU17" s="723"/>
      <c r="BV17" s="723"/>
      <c r="BW17" s="723"/>
      <c r="BX17" s="723"/>
      <c r="BY17" s="723"/>
      <c r="BZ17" s="723"/>
      <c r="CA17" s="723"/>
      <c r="CB17" s="723"/>
      <c r="CC17" s="723"/>
      <c r="CD17" s="723"/>
      <c r="CE17" s="723"/>
      <c r="CF17" s="723"/>
      <c r="CG17" s="723"/>
      <c r="CH17" s="723"/>
      <c r="CI17" s="723"/>
      <c r="CJ17" s="723"/>
      <c r="CK17" s="723"/>
      <c r="CL17" s="723"/>
      <c r="CM17" s="723"/>
      <c r="CN17" s="723"/>
      <c r="CO17" s="723"/>
      <c r="CP17" s="723"/>
      <c r="CQ17" s="723"/>
      <c r="CR17" s="723"/>
      <c r="CS17" s="723"/>
      <c r="CT17" s="723"/>
      <c r="CU17" s="723"/>
      <c r="CV17" s="723"/>
      <c r="CW17" s="723"/>
      <c r="CX17" s="723"/>
      <c r="CY17" s="725"/>
      <c r="CZ17" s="725"/>
      <c r="DA17" s="725"/>
      <c r="DB17" s="725"/>
      <c r="DC17" s="725"/>
      <c r="DD17" s="725"/>
      <c r="DE17" s="725"/>
      <c r="DF17" s="725"/>
      <c r="DG17" s="725"/>
      <c r="DH17" s="725"/>
      <c r="DI17" s="725"/>
      <c r="DJ17" s="725"/>
      <c r="DK17" s="725"/>
      <c r="DL17" s="725"/>
      <c r="DM17" s="720"/>
      <c r="DN17" s="720"/>
      <c r="DO17" s="720"/>
      <c r="DP17" s="720"/>
      <c r="DQ17" s="720"/>
      <c r="DR17" s="720"/>
      <c r="DS17" s="720"/>
      <c r="DT17" s="720"/>
      <c r="DU17" s="720"/>
      <c r="DV17" s="720"/>
      <c r="DW17" s="720"/>
      <c r="DX17" s="720"/>
      <c r="DY17" s="720"/>
      <c r="DZ17" s="720"/>
      <c r="EA17" s="720"/>
      <c r="EB17" s="720"/>
      <c r="EC17" s="720"/>
      <c r="ED17" s="720"/>
      <c r="EE17" s="720"/>
      <c r="EF17" s="720"/>
    </row>
    <row r="18" spans="1:136" s="139" customFormat="1" ht="25.25" customHeight="1">
      <c r="A18" s="721"/>
      <c r="B18" s="721"/>
      <c r="C18" s="726"/>
      <c r="D18" s="727"/>
      <c r="E18" s="732" t="s">
        <v>251</v>
      </c>
      <c r="F18" s="736"/>
      <c r="G18" s="736"/>
      <c r="H18" s="736"/>
      <c r="I18" s="736"/>
      <c r="J18" s="736"/>
      <c r="K18" s="736"/>
      <c r="L18" s="736"/>
      <c r="M18" s="733"/>
      <c r="N18" s="733"/>
      <c r="O18" s="733"/>
      <c r="P18" s="733"/>
      <c r="Q18" s="733"/>
      <c r="R18" s="723"/>
      <c r="S18" s="724"/>
      <c r="T18" s="724"/>
      <c r="U18" s="724"/>
      <c r="V18" s="724"/>
      <c r="W18" s="724"/>
      <c r="X18" s="724"/>
      <c r="Y18" s="724"/>
      <c r="Z18" s="724"/>
      <c r="AA18" s="724"/>
      <c r="AB18" s="724"/>
      <c r="AC18" s="724"/>
      <c r="AD18" s="724"/>
      <c r="AE18" s="724"/>
      <c r="AF18" s="724"/>
      <c r="AG18" s="724"/>
      <c r="AH18" s="724"/>
      <c r="AI18" s="724"/>
      <c r="AJ18" s="724"/>
      <c r="AK18" s="724"/>
      <c r="AL18" s="724"/>
      <c r="AM18" s="724"/>
      <c r="AN18" s="724"/>
      <c r="AO18" s="724"/>
      <c r="AP18" s="724"/>
      <c r="AQ18" s="724"/>
      <c r="AR18" s="724"/>
      <c r="AS18" s="724"/>
      <c r="AT18" s="724"/>
      <c r="AU18" s="724"/>
      <c r="AV18" s="724"/>
      <c r="AW18" s="724"/>
      <c r="AX18" s="724"/>
      <c r="AY18" s="723"/>
      <c r="AZ18" s="723"/>
      <c r="BA18" s="723"/>
      <c r="BB18" s="723"/>
      <c r="BC18" s="723"/>
      <c r="BD18" s="723"/>
      <c r="BE18" s="723"/>
      <c r="BF18" s="723"/>
      <c r="BG18" s="723"/>
      <c r="BH18" s="723"/>
      <c r="BI18" s="723"/>
      <c r="BJ18" s="723"/>
      <c r="BK18" s="723"/>
      <c r="BL18" s="723"/>
      <c r="BM18" s="723"/>
      <c r="BN18" s="723"/>
      <c r="BO18" s="723"/>
      <c r="BP18" s="723"/>
      <c r="BQ18" s="723"/>
      <c r="BR18" s="723"/>
      <c r="BS18" s="723"/>
      <c r="BT18" s="723"/>
      <c r="BU18" s="723"/>
      <c r="BV18" s="723"/>
      <c r="BW18" s="723"/>
      <c r="BX18" s="723"/>
      <c r="BY18" s="723"/>
      <c r="BZ18" s="723"/>
      <c r="CA18" s="723"/>
      <c r="CB18" s="723"/>
      <c r="CC18" s="723"/>
      <c r="CD18" s="723"/>
      <c r="CE18" s="723"/>
      <c r="CF18" s="723"/>
      <c r="CG18" s="723"/>
      <c r="CH18" s="723"/>
      <c r="CI18" s="723"/>
      <c r="CJ18" s="723"/>
      <c r="CK18" s="723"/>
      <c r="CL18" s="723"/>
      <c r="CM18" s="723"/>
      <c r="CN18" s="723"/>
      <c r="CO18" s="723"/>
      <c r="CP18" s="723"/>
      <c r="CQ18" s="723"/>
      <c r="CR18" s="723"/>
      <c r="CS18" s="723"/>
      <c r="CT18" s="723"/>
      <c r="CU18" s="723"/>
      <c r="CV18" s="723"/>
      <c r="CW18" s="723"/>
      <c r="CX18" s="723"/>
      <c r="CY18" s="723"/>
      <c r="CZ18" s="723"/>
      <c r="DA18" s="723"/>
      <c r="DB18" s="723"/>
      <c r="DC18" s="725"/>
      <c r="DD18" s="725"/>
      <c r="DE18" s="725"/>
      <c r="DF18" s="725"/>
      <c r="DG18" s="725"/>
      <c r="DH18" s="725"/>
      <c r="DI18" s="725"/>
      <c r="DJ18" s="725"/>
      <c r="DK18" s="725"/>
      <c r="DL18" s="725"/>
      <c r="DM18" s="720"/>
      <c r="DN18" s="720"/>
      <c r="DO18" s="720"/>
      <c r="DP18" s="720"/>
      <c r="DQ18" s="720"/>
      <c r="DR18" s="720"/>
      <c r="DS18" s="720"/>
      <c r="DT18" s="720"/>
      <c r="DU18" s="720"/>
      <c r="DV18" s="720"/>
      <c r="DW18" s="720"/>
      <c r="DX18" s="720"/>
      <c r="DY18" s="720"/>
      <c r="DZ18" s="720"/>
      <c r="EA18" s="720"/>
      <c r="EB18" s="720"/>
      <c r="EC18" s="720"/>
      <c r="ED18" s="720"/>
      <c r="EE18" s="720"/>
      <c r="EF18" s="720"/>
    </row>
    <row r="19" spans="1:136" s="139" customFormat="1" ht="24.5" customHeight="1">
      <c r="A19" s="721"/>
      <c r="B19" s="721"/>
      <c r="C19" s="726"/>
      <c r="D19" s="727"/>
      <c r="E19" s="736" t="s">
        <v>250</v>
      </c>
      <c r="F19" s="736"/>
      <c r="G19" s="736"/>
      <c r="H19" s="736"/>
      <c r="I19" s="736"/>
      <c r="J19" s="736"/>
      <c r="K19" s="736"/>
      <c r="L19" s="736"/>
      <c r="M19" s="733"/>
      <c r="N19" s="733"/>
      <c r="O19" s="733"/>
      <c r="P19" s="733"/>
      <c r="Q19" s="733"/>
      <c r="R19" s="723"/>
      <c r="S19" s="724"/>
      <c r="T19" s="724"/>
      <c r="U19" s="724"/>
      <c r="V19" s="724"/>
      <c r="W19" s="724"/>
      <c r="X19" s="724"/>
      <c r="Y19" s="724"/>
      <c r="Z19" s="724"/>
      <c r="AA19" s="724"/>
      <c r="AB19" s="724"/>
      <c r="AC19" s="724"/>
      <c r="AD19" s="724"/>
      <c r="AE19" s="724"/>
      <c r="AF19" s="724"/>
      <c r="AG19" s="724"/>
      <c r="AH19" s="724"/>
      <c r="AI19" s="724"/>
      <c r="AJ19" s="724"/>
      <c r="AK19" s="724"/>
      <c r="AL19" s="724"/>
      <c r="AM19" s="724"/>
      <c r="AN19" s="724"/>
      <c r="AO19" s="724"/>
      <c r="AP19" s="724"/>
      <c r="AQ19" s="724"/>
      <c r="AR19" s="724"/>
      <c r="AS19" s="724"/>
      <c r="AT19" s="724"/>
      <c r="AU19" s="724"/>
      <c r="AV19" s="724"/>
      <c r="AW19" s="724"/>
      <c r="AX19" s="724"/>
      <c r="AY19" s="723"/>
      <c r="AZ19" s="723"/>
      <c r="BA19" s="723"/>
      <c r="BB19" s="723"/>
      <c r="BC19" s="723"/>
      <c r="BD19" s="723"/>
      <c r="BE19" s="723"/>
      <c r="BF19" s="723"/>
      <c r="BG19" s="723"/>
      <c r="BH19" s="723"/>
      <c r="BI19" s="723"/>
      <c r="BJ19" s="723"/>
      <c r="BK19" s="723"/>
      <c r="BL19" s="723"/>
      <c r="BM19" s="723"/>
      <c r="BN19" s="723"/>
      <c r="BO19" s="723"/>
      <c r="BP19" s="723"/>
      <c r="BQ19" s="723"/>
      <c r="BR19" s="723"/>
      <c r="BS19" s="723"/>
      <c r="BT19" s="723"/>
      <c r="BU19" s="723"/>
      <c r="BV19" s="723"/>
      <c r="BW19" s="723"/>
      <c r="BX19" s="723"/>
      <c r="BY19" s="723"/>
      <c r="BZ19" s="723"/>
      <c r="CA19" s="723"/>
      <c r="CB19" s="723"/>
      <c r="CC19" s="723"/>
      <c r="CD19" s="723"/>
      <c r="CE19" s="723"/>
      <c r="CF19" s="723"/>
      <c r="CG19" s="723"/>
      <c r="CH19" s="723"/>
      <c r="CI19" s="723"/>
      <c r="CJ19" s="723"/>
      <c r="CK19" s="723"/>
      <c r="CL19" s="723"/>
      <c r="CM19" s="723"/>
      <c r="CN19" s="723"/>
      <c r="CO19" s="723"/>
      <c r="CP19" s="723"/>
      <c r="CQ19" s="723"/>
      <c r="CR19" s="723"/>
      <c r="CS19" s="723"/>
      <c r="CT19" s="723"/>
      <c r="CU19" s="723"/>
      <c r="CV19" s="723"/>
      <c r="CW19" s="723"/>
      <c r="CX19" s="723"/>
      <c r="CY19" s="723"/>
      <c r="CZ19" s="723"/>
      <c r="DA19" s="723"/>
      <c r="DB19" s="723"/>
      <c r="DC19" s="725"/>
      <c r="DD19" s="725"/>
      <c r="DE19" s="725"/>
      <c r="DF19" s="725"/>
      <c r="DG19" s="725"/>
      <c r="DH19" s="725"/>
      <c r="DI19" s="725"/>
      <c r="DJ19" s="725"/>
      <c r="DK19" s="725"/>
      <c r="DL19" s="725"/>
      <c r="DM19" s="720"/>
      <c r="DN19" s="720"/>
      <c r="DO19" s="720"/>
      <c r="DP19" s="720"/>
      <c r="DQ19" s="720"/>
      <c r="DR19" s="720"/>
      <c r="DS19" s="720"/>
      <c r="DT19" s="720"/>
      <c r="DU19" s="720"/>
      <c r="DV19" s="720"/>
      <c r="DW19" s="720"/>
      <c r="DX19" s="720"/>
      <c r="DY19" s="720"/>
      <c r="DZ19" s="720"/>
      <c r="EA19" s="720"/>
      <c r="EB19" s="720"/>
      <c r="EC19" s="720"/>
      <c r="ED19" s="720"/>
      <c r="EE19" s="720"/>
      <c r="EF19" s="720"/>
    </row>
    <row r="20" spans="1:136" s="139" customFormat="1" ht="14.75" customHeight="1">
      <c r="A20" s="721"/>
      <c r="B20" s="721"/>
      <c r="C20" s="721"/>
      <c r="D20" s="726"/>
      <c r="E20" s="727"/>
      <c r="F20" s="736"/>
      <c r="G20" s="736"/>
      <c r="H20" s="736"/>
      <c r="I20" s="736"/>
      <c r="J20" s="724"/>
      <c r="K20" s="724"/>
      <c r="L20" s="724"/>
      <c r="M20" s="724"/>
      <c r="N20" s="724"/>
      <c r="O20" s="724"/>
      <c r="P20" s="724"/>
      <c r="Q20" s="724"/>
      <c r="R20" s="724"/>
      <c r="S20" s="724"/>
      <c r="T20" s="724"/>
      <c r="U20" s="724"/>
      <c r="V20" s="724"/>
      <c r="W20" s="724"/>
      <c r="X20" s="724"/>
      <c r="Y20" s="728"/>
      <c r="Z20" s="729"/>
      <c r="AA20" s="729"/>
      <c r="AB20" s="729"/>
      <c r="AC20" s="729"/>
      <c r="AD20" s="729"/>
      <c r="AE20" s="729"/>
      <c r="AF20" s="729"/>
      <c r="AG20" s="729"/>
      <c r="AH20" s="729"/>
      <c r="AI20" s="724"/>
      <c r="AJ20" s="730"/>
      <c r="AK20" s="731"/>
      <c r="AL20" s="724"/>
      <c r="AM20" s="724"/>
      <c r="AN20" s="724"/>
      <c r="AO20" s="724"/>
      <c r="AP20" s="724"/>
      <c r="AQ20" s="724"/>
      <c r="AR20" s="724"/>
      <c r="AS20" s="724"/>
      <c r="AT20" s="724"/>
      <c r="AU20" s="724"/>
      <c r="AV20" s="723"/>
      <c r="AW20" s="723"/>
      <c r="AX20" s="723"/>
      <c r="AY20" s="723"/>
      <c r="AZ20" s="723"/>
      <c r="BA20" s="723"/>
      <c r="BB20" s="723"/>
      <c r="BC20" s="723"/>
      <c r="BD20" s="723"/>
      <c r="BE20" s="723"/>
      <c r="BF20" s="723"/>
      <c r="BG20" s="723"/>
      <c r="BH20" s="723"/>
      <c r="BI20" s="723"/>
      <c r="BJ20" s="723"/>
      <c r="BK20" s="723"/>
      <c r="BL20" s="723"/>
      <c r="BM20" s="723"/>
      <c r="BN20" s="723"/>
      <c r="BO20" s="723"/>
      <c r="BP20" s="723"/>
      <c r="BQ20" s="723"/>
      <c r="BR20" s="723"/>
      <c r="BS20" s="723"/>
      <c r="BT20" s="723"/>
      <c r="BU20" s="723"/>
      <c r="BV20" s="723"/>
      <c r="BW20" s="723"/>
      <c r="BX20" s="723"/>
      <c r="BY20" s="723"/>
      <c r="BZ20" s="723"/>
      <c r="CA20" s="723"/>
      <c r="CB20" s="723"/>
      <c r="CC20" s="723"/>
      <c r="CD20" s="723"/>
      <c r="CE20" s="723"/>
      <c r="CF20" s="723"/>
      <c r="CG20" s="723"/>
      <c r="CH20" s="723"/>
      <c r="CI20" s="723"/>
      <c r="CJ20" s="723"/>
      <c r="CK20" s="723"/>
      <c r="CL20" s="723"/>
      <c r="CM20" s="723"/>
      <c r="CN20" s="723"/>
      <c r="CO20" s="723"/>
      <c r="CP20" s="723"/>
      <c r="CQ20" s="723"/>
      <c r="CR20" s="723"/>
      <c r="CS20" s="723"/>
      <c r="CT20" s="723"/>
      <c r="CU20" s="723"/>
      <c r="CV20" s="723"/>
      <c r="CW20" s="723"/>
      <c r="CX20" s="723"/>
      <c r="CY20" s="723"/>
      <c r="CZ20" s="725"/>
      <c r="DA20" s="725"/>
      <c r="DB20" s="725"/>
      <c r="DC20" s="725"/>
      <c r="DD20" s="725"/>
      <c r="DE20" s="725"/>
      <c r="DF20" s="725"/>
      <c r="DG20" s="725"/>
      <c r="DH20" s="725"/>
      <c r="DI20" s="725"/>
      <c r="DJ20" s="725"/>
      <c r="DK20" s="725"/>
      <c r="DL20" s="725"/>
      <c r="DM20" s="720"/>
    </row>
    <row r="21" spans="1:136" s="139" customFormat="1" ht="11.9" hidden="1" customHeight="1">
      <c r="C21" s="144"/>
      <c r="D21" s="144"/>
      <c r="E21" s="144"/>
      <c r="F21" s="144"/>
      <c r="G21" s="144"/>
      <c r="H21" s="141"/>
      <c r="I21" s="141"/>
      <c r="J21" s="141"/>
      <c r="K21" s="141"/>
      <c r="L21" s="141"/>
      <c r="M21" s="141"/>
      <c r="N21" s="141"/>
      <c r="O21" s="141"/>
      <c r="P21" s="141"/>
      <c r="Q21" s="141"/>
      <c r="R21" s="141"/>
      <c r="S21" s="141"/>
      <c r="T21" s="141"/>
      <c r="U21" s="141"/>
      <c r="V21" s="141"/>
      <c r="W21" s="327"/>
      <c r="X21" s="328"/>
      <c r="Y21" s="328"/>
      <c r="Z21" s="328"/>
      <c r="AA21" s="328"/>
      <c r="AB21" s="328"/>
      <c r="AC21" s="328"/>
      <c r="AD21" s="328"/>
      <c r="AE21" s="328"/>
      <c r="AF21" s="328"/>
      <c r="AG21" s="141"/>
      <c r="AH21" s="205"/>
      <c r="AI21" s="137"/>
      <c r="AJ21" s="141"/>
      <c r="AK21" s="141"/>
      <c r="AL21" s="141"/>
      <c r="AM21" s="141"/>
      <c r="AN21" s="141"/>
      <c r="AO21" s="141"/>
      <c r="AP21" s="141"/>
      <c r="AQ21" s="141"/>
      <c r="AR21" s="141"/>
      <c r="AS21" s="141"/>
      <c r="AT21" s="140"/>
      <c r="AU21" s="140"/>
      <c r="AV21" s="140"/>
      <c r="AW21" s="140"/>
      <c r="AX21" s="140"/>
      <c r="AY21" s="140"/>
      <c r="AZ21" s="140"/>
      <c r="BA21" s="140"/>
      <c r="BB21" s="140"/>
      <c r="BC21" s="140"/>
      <c r="BD21" s="140"/>
      <c r="BE21" s="140"/>
      <c r="BF21" s="140"/>
      <c r="BG21" s="140"/>
      <c r="BH21" s="140"/>
      <c r="BI21" s="140"/>
      <c r="BJ21" s="140"/>
      <c r="BK21" s="140"/>
      <c r="BL21" s="140"/>
      <c r="BM21" s="140"/>
      <c r="BN21" s="140"/>
      <c r="BO21" s="140"/>
      <c r="BP21" s="140"/>
      <c r="BQ21" s="140"/>
      <c r="BR21" s="140"/>
      <c r="BS21" s="140"/>
      <c r="BT21" s="140"/>
      <c r="BU21" s="140"/>
      <c r="BV21" s="140"/>
      <c r="BW21" s="140"/>
      <c r="BX21" s="140"/>
      <c r="BY21" s="140"/>
      <c r="BZ21" s="140"/>
      <c r="CA21" s="140"/>
      <c r="CB21" s="140"/>
      <c r="CC21" s="140"/>
      <c r="CD21" s="140"/>
      <c r="CE21" s="140"/>
      <c r="CF21" s="140"/>
      <c r="CG21" s="140"/>
      <c r="CH21" s="140"/>
      <c r="CI21" s="140"/>
      <c r="CJ21" s="140"/>
      <c r="CK21" s="140"/>
      <c r="CL21" s="140"/>
      <c r="CM21" s="140"/>
      <c r="CN21" s="140"/>
      <c r="CO21" s="140"/>
      <c r="CP21" s="140"/>
      <c r="CQ21" s="140"/>
      <c r="CR21" s="140"/>
      <c r="CS21" s="140"/>
      <c r="CT21" s="140"/>
      <c r="CU21" s="140"/>
      <c r="CV21" s="140"/>
      <c r="CW21" s="140"/>
      <c r="DL21" s="1935" t="s">
        <v>382</v>
      </c>
      <c r="DM21" s="1936"/>
    </row>
    <row r="22" spans="1:136" s="139" customFormat="1" ht="21" hidden="1">
      <c r="C22" s="142"/>
      <c r="D22" s="315"/>
      <c r="E22" s="144"/>
      <c r="F22" s="144"/>
      <c r="G22" s="144"/>
      <c r="H22" s="144"/>
      <c r="I22" s="144"/>
      <c r="J22" s="144"/>
      <c r="K22" s="144"/>
      <c r="L22" s="316"/>
      <c r="M22" s="316"/>
      <c r="N22" s="316"/>
      <c r="O22" s="316"/>
      <c r="P22" s="316"/>
      <c r="Q22" s="140"/>
      <c r="R22" s="141"/>
      <c r="S22" s="141"/>
      <c r="T22" s="141"/>
      <c r="U22" s="141"/>
      <c r="V22" s="141"/>
      <c r="W22" s="141"/>
      <c r="X22" s="141"/>
      <c r="Y22" s="141"/>
      <c r="Z22" s="141"/>
      <c r="AA22" s="141"/>
      <c r="AB22" s="141"/>
      <c r="AC22" s="141"/>
      <c r="AD22" s="141"/>
      <c r="AE22" s="141"/>
      <c r="AF22" s="141"/>
      <c r="AG22" s="141"/>
      <c r="AH22" s="141"/>
      <c r="AI22" s="141"/>
      <c r="AJ22" s="141"/>
      <c r="AK22" s="141"/>
      <c r="AL22" s="141"/>
      <c r="AM22" s="141"/>
      <c r="AN22" s="141"/>
      <c r="AO22" s="141"/>
      <c r="AP22" s="141"/>
      <c r="AQ22" s="141"/>
      <c r="AR22" s="141"/>
      <c r="AS22" s="141"/>
      <c r="AT22" s="141"/>
      <c r="AU22" s="141"/>
      <c r="AV22" s="141"/>
      <c r="AW22" s="141"/>
      <c r="AX22" s="140"/>
      <c r="AY22" s="140"/>
      <c r="AZ22" s="140"/>
      <c r="BA22" s="140"/>
      <c r="BB22" s="140"/>
      <c r="BC22" s="140"/>
      <c r="BD22" s="140"/>
      <c r="BE22" s="140"/>
      <c r="BF22" s="140"/>
      <c r="BG22" s="140"/>
      <c r="BH22" s="140"/>
      <c r="BI22" s="140"/>
      <c r="BJ22" s="140"/>
      <c r="BK22" s="140"/>
      <c r="BL22" s="140"/>
      <c r="BM22" s="140"/>
      <c r="BN22" s="140"/>
      <c r="BO22" s="140"/>
      <c r="BP22" s="140"/>
      <c r="BQ22" s="140"/>
      <c r="BR22" s="140"/>
      <c r="BS22" s="140"/>
      <c r="BT22" s="140"/>
      <c r="BU22" s="140"/>
      <c r="BV22" s="140"/>
      <c r="BW22" s="140"/>
      <c r="BX22" s="140"/>
      <c r="BY22" s="140"/>
      <c r="BZ22" s="140"/>
      <c r="CA22" s="140"/>
      <c r="CB22" s="140"/>
      <c r="CC22" s="140"/>
      <c r="CD22" s="140"/>
      <c r="CE22" s="140"/>
      <c r="CF22" s="140"/>
      <c r="CG22" s="140"/>
      <c r="CH22" s="140"/>
      <c r="CI22" s="140"/>
      <c r="CJ22" s="140"/>
      <c r="CK22" s="140"/>
      <c r="CL22" s="140"/>
      <c r="CM22" s="140"/>
      <c r="CN22" s="140"/>
      <c r="CO22" s="140"/>
      <c r="CP22" s="140"/>
      <c r="CQ22" s="140"/>
      <c r="CR22" s="140"/>
      <c r="CS22" s="140"/>
      <c r="CT22" s="140"/>
      <c r="CU22" s="140"/>
      <c r="CV22" s="140"/>
      <c r="CW22" s="140"/>
      <c r="CX22" s="140"/>
      <c r="CY22" s="140"/>
      <c r="CZ22" s="140"/>
      <c r="DA22" s="140"/>
      <c r="DL22" s="430" t="s">
        <v>712</v>
      </c>
      <c r="DM22" s="430" t="s">
        <v>721</v>
      </c>
    </row>
    <row r="23" spans="1:136" s="139" customFormat="1" ht="5" customHeight="1">
      <c r="C23" s="142"/>
      <c r="D23" s="144"/>
      <c r="E23" s="144"/>
      <c r="F23" s="144"/>
      <c r="G23" s="144"/>
      <c r="H23" s="144"/>
      <c r="I23" s="144"/>
      <c r="J23" s="144"/>
      <c r="K23" s="144"/>
      <c r="L23" s="316"/>
      <c r="M23" s="316"/>
      <c r="N23" s="316"/>
      <c r="O23" s="316"/>
      <c r="P23" s="316"/>
      <c r="Q23" s="140"/>
      <c r="R23" s="141"/>
      <c r="S23" s="141"/>
      <c r="T23" s="141"/>
      <c r="U23" s="141"/>
      <c r="V23" s="141"/>
      <c r="W23" s="141"/>
      <c r="X23" s="141"/>
      <c r="Y23" s="141"/>
      <c r="Z23" s="141"/>
      <c r="AA23" s="141"/>
      <c r="AB23" s="141"/>
      <c r="AC23" s="141"/>
      <c r="AD23" s="141"/>
      <c r="AE23" s="141"/>
      <c r="AF23" s="141"/>
      <c r="AG23" s="141"/>
      <c r="AH23" s="141"/>
      <c r="AI23" s="141"/>
      <c r="AJ23" s="141"/>
      <c r="AK23" s="141"/>
      <c r="AL23" s="141"/>
      <c r="AM23" s="141"/>
      <c r="AN23" s="141"/>
      <c r="AO23" s="141"/>
      <c r="AP23" s="141"/>
      <c r="AQ23" s="141"/>
      <c r="AR23" s="141"/>
      <c r="AS23" s="141"/>
      <c r="AT23" s="141"/>
      <c r="AU23" s="141"/>
      <c r="AV23" s="141"/>
      <c r="AW23" s="141"/>
      <c r="AX23" s="140"/>
      <c r="AY23" s="140"/>
      <c r="AZ23" s="140"/>
      <c r="BA23" s="140"/>
      <c r="BB23" s="140"/>
      <c r="BC23" s="140"/>
      <c r="BD23" s="140"/>
      <c r="BE23" s="140"/>
      <c r="BF23" s="140"/>
      <c r="BG23" s="140"/>
      <c r="BH23" s="140"/>
      <c r="BI23" s="140"/>
      <c r="BJ23" s="140"/>
      <c r="BK23" s="140"/>
      <c r="BL23" s="140"/>
      <c r="BM23" s="140"/>
      <c r="BN23" s="140"/>
      <c r="BO23" s="140"/>
      <c r="BP23" s="140"/>
      <c r="BQ23" s="140"/>
      <c r="BR23" s="140"/>
      <c r="BS23" s="140"/>
      <c r="BT23" s="140"/>
      <c r="BU23" s="140"/>
      <c r="BV23" s="140"/>
      <c r="BW23" s="140"/>
      <c r="BX23" s="140"/>
      <c r="BY23" s="140"/>
      <c r="BZ23" s="140"/>
      <c r="CA23" s="140"/>
      <c r="CB23" s="140"/>
      <c r="CC23" s="140"/>
      <c r="CD23" s="140"/>
      <c r="CE23" s="140"/>
      <c r="CF23" s="140"/>
      <c r="CG23" s="140"/>
      <c r="CH23" s="140"/>
      <c r="CI23" s="140"/>
      <c r="CJ23" s="140"/>
      <c r="CK23" s="140"/>
      <c r="CL23" s="140"/>
      <c r="CM23" s="140"/>
      <c r="CN23" s="140"/>
      <c r="CO23" s="140"/>
      <c r="CP23" s="140"/>
      <c r="CQ23" s="140"/>
      <c r="CR23" s="140"/>
      <c r="CS23" s="140"/>
      <c r="CT23" s="140"/>
      <c r="CU23" s="140"/>
      <c r="CV23" s="140"/>
      <c r="CW23" s="140"/>
      <c r="CX23" s="140"/>
      <c r="CY23" s="140"/>
      <c r="CZ23" s="140"/>
      <c r="DA23" s="140"/>
      <c r="DL23" s="720"/>
      <c r="DM23" s="720"/>
    </row>
    <row r="24" spans="1:136" s="139" customFormat="1" ht="3.5" customHeight="1">
      <c r="C24" s="142"/>
      <c r="D24" s="142"/>
      <c r="E24" s="142"/>
      <c r="F24" s="142"/>
      <c r="G24" s="142"/>
      <c r="H24" s="141"/>
      <c r="I24" s="141"/>
      <c r="J24" s="141"/>
      <c r="K24" s="141"/>
      <c r="L24" s="141"/>
      <c r="M24" s="141"/>
      <c r="N24" s="141"/>
      <c r="O24" s="141"/>
      <c r="P24" s="141"/>
      <c r="Q24" s="141"/>
      <c r="R24" s="141"/>
      <c r="S24" s="141"/>
      <c r="T24" s="141"/>
      <c r="U24" s="141"/>
      <c r="V24" s="141"/>
      <c r="W24" s="141"/>
      <c r="X24" s="141"/>
      <c r="Y24" s="141"/>
      <c r="Z24" s="141"/>
      <c r="AA24" s="141"/>
      <c r="AB24" s="141"/>
      <c r="AC24" s="141"/>
      <c r="AD24" s="141"/>
      <c r="AE24" s="141"/>
      <c r="AF24" s="141"/>
      <c r="AG24" s="141"/>
      <c r="AH24" s="141"/>
      <c r="AI24" s="141"/>
      <c r="AJ24" s="141"/>
      <c r="AK24" s="141"/>
      <c r="AL24" s="141"/>
      <c r="AM24" s="141"/>
      <c r="AN24" s="141"/>
      <c r="AO24" s="141"/>
      <c r="AP24" s="141"/>
      <c r="AQ24" s="141"/>
      <c r="AR24" s="141"/>
      <c r="AS24" s="141"/>
      <c r="AT24" s="140"/>
      <c r="AU24" s="140"/>
      <c r="AV24" s="140"/>
      <c r="AW24" s="140"/>
      <c r="AX24" s="140"/>
      <c r="AY24" s="140"/>
      <c r="AZ24" s="140"/>
      <c r="BA24" s="140"/>
      <c r="BB24" s="140"/>
      <c r="BC24" s="140"/>
      <c r="BD24" s="140"/>
      <c r="BE24" s="140"/>
      <c r="BF24" s="140"/>
      <c r="BG24" s="140"/>
      <c r="BH24" s="140"/>
      <c r="BI24" s="140"/>
      <c r="BJ24" s="140"/>
      <c r="BK24" s="140"/>
      <c r="BL24" s="140"/>
      <c r="BM24" s="140"/>
      <c r="BN24" s="140"/>
      <c r="BO24" s="140"/>
      <c r="BP24" s="140"/>
      <c r="BQ24" s="140"/>
      <c r="BR24" s="140"/>
      <c r="BS24" s="140"/>
      <c r="BT24" s="140"/>
      <c r="BU24" s="140"/>
      <c r="BV24" s="140"/>
      <c r="BW24" s="140"/>
      <c r="BX24" s="140"/>
      <c r="BY24" s="140"/>
      <c r="BZ24" s="140"/>
      <c r="CA24" s="140"/>
      <c r="CB24" s="140"/>
      <c r="CC24" s="140"/>
      <c r="CD24" s="140"/>
      <c r="CE24" s="140"/>
      <c r="CF24" s="140"/>
      <c r="CG24" s="140"/>
      <c r="CH24" s="140"/>
      <c r="CI24" s="140"/>
      <c r="CJ24" s="140"/>
      <c r="CK24" s="140"/>
      <c r="CL24" s="140"/>
      <c r="CM24" s="140"/>
      <c r="CN24" s="140"/>
      <c r="CO24" s="140"/>
      <c r="CP24" s="140"/>
      <c r="CQ24" s="140"/>
      <c r="CR24" s="140"/>
      <c r="CS24" s="140"/>
      <c r="CT24" s="140"/>
      <c r="CU24" s="140"/>
      <c r="CV24" s="140"/>
      <c r="CW24" s="140"/>
      <c r="DL24" s="720"/>
      <c r="DM24" s="720"/>
    </row>
    <row r="25" spans="1:136" ht="8.25" customHeight="1" thickBot="1">
      <c r="F25" s="1697" t="s">
        <v>55</v>
      </c>
      <c r="G25" s="1697"/>
      <c r="H25" s="1697"/>
      <c r="I25" s="1697" t="s">
        <v>56</v>
      </c>
      <c r="J25" s="1697"/>
      <c r="K25" s="1697"/>
      <c r="L25" s="46"/>
      <c r="AA25" s="126"/>
      <c r="AB25" s="126"/>
      <c r="AC25" s="1703" t="s">
        <v>57</v>
      </c>
      <c r="AD25" s="1703"/>
      <c r="AE25" s="1703"/>
      <c r="AF25" s="1703"/>
      <c r="AG25" s="1703"/>
      <c r="AH25" s="1703"/>
      <c r="AI25" s="1703"/>
      <c r="AJ25" s="1703"/>
      <c r="AK25" s="1703"/>
      <c r="AL25" s="1703"/>
      <c r="AM25" s="1703"/>
      <c r="AN25" s="1703"/>
      <c r="AO25" s="126"/>
      <c r="AP25" s="126"/>
      <c r="AQ25" s="1703" t="s">
        <v>104</v>
      </c>
      <c r="AR25" s="1703"/>
      <c r="AS25" s="1703"/>
      <c r="AT25" s="1703"/>
      <c r="AU25" s="1703"/>
      <c r="AV25" s="1703"/>
      <c r="AW25" s="1703"/>
      <c r="AX25" s="1703"/>
      <c r="AY25" s="1703"/>
      <c r="AZ25" s="1703"/>
      <c r="BA25" s="1703"/>
      <c r="BB25" s="1703"/>
      <c r="BC25" s="1703"/>
      <c r="DL25" s="720"/>
      <c r="DM25" s="720"/>
    </row>
    <row r="26" spans="1:136" ht="8.25" customHeight="1">
      <c r="F26" s="1422"/>
      <c r="G26" s="1422"/>
      <c r="H26" s="1422"/>
      <c r="I26" s="1697"/>
      <c r="J26" s="1697"/>
      <c r="K26" s="1697"/>
      <c r="L26" s="43"/>
      <c r="AA26" s="126"/>
      <c r="AB26" s="126"/>
      <c r="AC26" s="1703"/>
      <c r="AD26" s="1703"/>
      <c r="AE26" s="1703"/>
      <c r="AF26" s="1703"/>
      <c r="AG26" s="1703"/>
      <c r="AH26" s="1703"/>
      <c r="AI26" s="1703"/>
      <c r="AJ26" s="1703"/>
      <c r="AK26" s="1703"/>
      <c r="AL26" s="1703"/>
      <c r="AM26" s="1703"/>
      <c r="AN26" s="1703"/>
      <c r="AO26" s="126"/>
      <c r="AP26" s="126"/>
      <c r="AQ26" s="1703"/>
      <c r="AR26" s="1703"/>
      <c r="AS26" s="1703"/>
      <c r="AT26" s="1703"/>
      <c r="AU26" s="1703"/>
      <c r="AV26" s="1703"/>
      <c r="AW26" s="1703"/>
      <c r="AX26" s="1703"/>
      <c r="AY26" s="1703"/>
      <c r="AZ26" s="1703"/>
      <c r="BA26" s="1703"/>
      <c r="BB26" s="1703"/>
      <c r="BC26" s="1703"/>
      <c r="CG26" s="1472" t="s">
        <v>234</v>
      </c>
      <c r="CH26" s="1473"/>
      <c r="CI26" s="1473"/>
      <c r="CJ26" s="1473"/>
      <c r="CK26" s="1473"/>
      <c r="CL26" s="1473"/>
      <c r="CM26" s="1473"/>
      <c r="CN26" s="1473"/>
      <c r="CO26" s="1473"/>
      <c r="CP26" s="1473"/>
      <c r="CQ26" s="1473"/>
      <c r="CR26" s="1473"/>
      <c r="CS26" s="1473"/>
      <c r="CT26" s="1473"/>
      <c r="CU26" s="1473"/>
      <c r="CV26" s="1473"/>
      <c r="CW26" s="1473"/>
      <c r="CX26" s="1473"/>
      <c r="CY26" s="1473"/>
      <c r="CZ26" s="1473"/>
      <c r="DA26" s="1473"/>
      <c r="DB26" s="1473"/>
      <c r="DC26" s="1474"/>
    </row>
    <row r="27" spans="1:136" ht="8.25" customHeight="1">
      <c r="F27" s="1424">
        <v>3</v>
      </c>
      <c r="G27" s="1425"/>
      <c r="H27" s="1426"/>
      <c r="J27" s="1424">
        <v>2</v>
      </c>
      <c r="K27" s="1425"/>
      <c r="L27" s="1426"/>
      <c r="N27" s="1424">
        <v>7</v>
      </c>
      <c r="O27" s="1425"/>
      <c r="P27" s="1426"/>
      <c r="R27" s="1704">
        <v>0</v>
      </c>
      <c r="S27" s="1705"/>
      <c r="T27" s="1706"/>
      <c r="V27" s="1424">
        <v>1</v>
      </c>
      <c r="W27" s="1425"/>
      <c r="X27" s="1426"/>
      <c r="AC27" s="1424"/>
      <c r="AD27" s="1441"/>
      <c r="AE27" s="1442"/>
      <c r="AG27" s="1424"/>
      <c r="AH27" s="1425"/>
      <c r="AI27" s="1426"/>
      <c r="AQ27" s="1424"/>
      <c r="AR27" s="1441"/>
      <c r="AS27" s="1442"/>
      <c r="AT27" s="1417"/>
      <c r="AU27" s="1623"/>
      <c r="CG27" s="1475"/>
      <c r="CH27" s="1476"/>
      <c r="CI27" s="1476"/>
      <c r="CJ27" s="1476"/>
      <c r="CK27" s="1476"/>
      <c r="CL27" s="1476"/>
      <c r="CM27" s="1476"/>
      <c r="CN27" s="1476"/>
      <c r="CO27" s="1476"/>
      <c r="CP27" s="1476"/>
      <c r="CQ27" s="1476"/>
      <c r="CR27" s="1476"/>
      <c r="CS27" s="1476"/>
      <c r="CT27" s="1476"/>
      <c r="CU27" s="1476"/>
      <c r="CV27" s="1476"/>
      <c r="CW27" s="1476"/>
      <c r="CX27" s="1476"/>
      <c r="CY27" s="1476"/>
      <c r="CZ27" s="1476"/>
      <c r="DA27" s="1476"/>
      <c r="DB27" s="1476"/>
      <c r="DC27" s="1477"/>
    </row>
    <row r="28" spans="1:136" ht="8.25" customHeight="1">
      <c r="F28" s="1427"/>
      <c r="G28" s="1428"/>
      <c r="H28" s="1429"/>
      <c r="J28" s="1427"/>
      <c r="K28" s="1428"/>
      <c r="L28" s="1429"/>
      <c r="N28" s="1427"/>
      <c r="O28" s="1428"/>
      <c r="P28" s="1429"/>
      <c r="R28" s="1707"/>
      <c r="S28" s="1708"/>
      <c r="T28" s="1709"/>
      <c r="V28" s="1427"/>
      <c r="W28" s="1428"/>
      <c r="X28" s="1429"/>
      <c r="AC28" s="1443"/>
      <c r="AD28" s="1444"/>
      <c r="AE28" s="1445"/>
      <c r="AG28" s="1427"/>
      <c r="AH28" s="1428"/>
      <c r="AI28" s="1429"/>
      <c r="AQ28" s="1443"/>
      <c r="AR28" s="1444"/>
      <c r="AS28" s="1445"/>
      <c r="AT28" s="1417"/>
      <c r="AU28" s="1623"/>
      <c r="CC28" s="11"/>
      <c r="CD28" s="45"/>
      <c r="CE28" s="136"/>
      <c r="CF28" s="136"/>
      <c r="CG28" s="1475"/>
      <c r="CH28" s="1476"/>
      <c r="CI28" s="1476"/>
      <c r="CJ28" s="1476"/>
      <c r="CK28" s="1476"/>
      <c r="CL28" s="1476"/>
      <c r="CM28" s="1476"/>
      <c r="CN28" s="1476"/>
      <c r="CO28" s="1476"/>
      <c r="CP28" s="1476"/>
      <c r="CQ28" s="1476"/>
      <c r="CR28" s="1476"/>
      <c r="CS28" s="1476"/>
      <c r="CT28" s="1476"/>
      <c r="CU28" s="1476"/>
      <c r="CV28" s="1476"/>
      <c r="CW28" s="1476"/>
      <c r="CX28" s="1476"/>
      <c r="CY28" s="1476"/>
      <c r="CZ28" s="1476"/>
      <c r="DA28" s="1476"/>
      <c r="DB28" s="1476"/>
      <c r="DC28" s="1477"/>
    </row>
    <row r="29" spans="1:136" ht="8.25" customHeight="1">
      <c r="F29" s="1427"/>
      <c r="G29" s="1428"/>
      <c r="H29" s="1429"/>
      <c r="J29" s="1427"/>
      <c r="K29" s="1428"/>
      <c r="L29" s="1429"/>
      <c r="N29" s="1427"/>
      <c r="O29" s="1428"/>
      <c r="P29" s="1429"/>
      <c r="R29" s="1707"/>
      <c r="S29" s="1708"/>
      <c r="T29" s="1709"/>
      <c r="V29" s="1427"/>
      <c r="W29" s="1428"/>
      <c r="X29" s="1429"/>
      <c r="AC29" s="1443"/>
      <c r="AD29" s="1444"/>
      <c r="AE29" s="1445"/>
      <c r="AG29" s="1427"/>
      <c r="AH29" s="1428"/>
      <c r="AI29" s="1429"/>
      <c r="AQ29" s="1443"/>
      <c r="AR29" s="1444"/>
      <c r="AS29" s="1445"/>
      <c r="AT29" s="1417"/>
      <c r="AU29" s="1623"/>
      <c r="CC29" s="11"/>
      <c r="CD29" s="45"/>
      <c r="CE29" s="136"/>
      <c r="CF29" s="136"/>
      <c r="CG29" s="1475"/>
      <c r="CH29" s="1476"/>
      <c r="CI29" s="1476"/>
      <c r="CJ29" s="1476"/>
      <c r="CK29" s="1476"/>
      <c r="CL29" s="1476"/>
      <c r="CM29" s="1476"/>
      <c r="CN29" s="1476"/>
      <c r="CO29" s="1476"/>
      <c r="CP29" s="1476"/>
      <c r="CQ29" s="1476"/>
      <c r="CR29" s="1476"/>
      <c r="CS29" s="1476"/>
      <c r="CT29" s="1476"/>
      <c r="CU29" s="1476"/>
      <c r="CV29" s="1476"/>
      <c r="CW29" s="1476"/>
      <c r="CX29" s="1476"/>
      <c r="CY29" s="1476"/>
      <c r="CZ29" s="1476"/>
      <c r="DA29" s="1476"/>
      <c r="DB29" s="1476"/>
      <c r="DC29" s="1477"/>
      <c r="DL29" s="720"/>
      <c r="DM29" s="720"/>
    </row>
    <row r="30" spans="1:136" ht="8.25" customHeight="1">
      <c r="F30" s="1430"/>
      <c r="G30" s="1431"/>
      <c r="H30" s="1432"/>
      <c r="J30" s="1430"/>
      <c r="K30" s="1431"/>
      <c r="L30" s="1432"/>
      <c r="N30" s="1430"/>
      <c r="O30" s="1431"/>
      <c r="P30" s="1432"/>
      <c r="R30" s="1710"/>
      <c r="S30" s="1711"/>
      <c r="T30" s="1712"/>
      <c r="V30" s="1430"/>
      <c r="W30" s="1431"/>
      <c r="X30" s="1432"/>
      <c r="AC30" s="1446"/>
      <c r="AD30" s="1447"/>
      <c r="AE30" s="1448"/>
      <c r="AG30" s="1430"/>
      <c r="AH30" s="1431"/>
      <c r="AI30" s="1432"/>
      <c r="AQ30" s="1446"/>
      <c r="AR30" s="1447"/>
      <c r="AS30" s="1448"/>
      <c r="AT30" s="1417"/>
      <c r="AU30" s="1623"/>
      <c r="BD30" s="1"/>
      <c r="BE30" s="7"/>
      <c r="BF30" s="7"/>
      <c r="BG30" s="7"/>
      <c r="BH30" s="7"/>
      <c r="BI30" s="1649" t="s">
        <v>105</v>
      </c>
      <c r="BJ30" s="1649"/>
      <c r="BK30" s="1649"/>
      <c r="BL30" s="1649"/>
      <c r="BM30" s="1649"/>
      <c r="BN30" s="1649"/>
      <c r="BO30" s="1649"/>
      <c r="BP30" s="1649"/>
      <c r="BQ30" s="1649"/>
      <c r="BR30" s="1649"/>
      <c r="BS30" s="1649"/>
      <c r="BT30" s="1649"/>
      <c r="BU30" s="1649"/>
      <c r="BV30" s="7"/>
      <c r="BW30" s="7"/>
      <c r="BX30" s="7"/>
      <c r="BY30" s="7"/>
      <c r="BZ30" s="2"/>
      <c r="CC30" s="11"/>
      <c r="CD30" s="11"/>
      <c r="CE30" s="11"/>
      <c r="CF30" s="11"/>
      <c r="CG30" s="1475"/>
      <c r="CH30" s="1476"/>
      <c r="CI30" s="1476"/>
      <c r="CJ30" s="1476"/>
      <c r="CK30" s="1476"/>
      <c r="CL30" s="1476"/>
      <c r="CM30" s="1476"/>
      <c r="CN30" s="1476"/>
      <c r="CO30" s="1476"/>
      <c r="CP30" s="1476"/>
      <c r="CQ30" s="1476"/>
      <c r="CR30" s="1476"/>
      <c r="CS30" s="1476"/>
      <c r="CT30" s="1476"/>
      <c r="CU30" s="1476"/>
      <c r="CV30" s="1476"/>
      <c r="CW30" s="1476"/>
      <c r="CX30" s="1476"/>
      <c r="CY30" s="1476"/>
      <c r="CZ30" s="1476"/>
      <c r="DA30" s="1476"/>
      <c r="DB30" s="1476"/>
      <c r="DC30" s="1477"/>
      <c r="DL30" s="720"/>
      <c r="DM30" s="720"/>
    </row>
    <row r="31" spans="1:136" ht="8.25" customHeight="1">
      <c r="M31" s="11"/>
      <c r="N31" s="11"/>
      <c r="O31" s="11"/>
      <c r="P31" s="11"/>
      <c r="Q31" s="11"/>
      <c r="R31" s="11"/>
      <c r="S31" s="11"/>
      <c r="T31" s="11"/>
      <c r="U31" s="11"/>
      <c r="V31" s="11"/>
      <c r="W31" s="11"/>
      <c r="X31" s="11"/>
      <c r="Y31" s="11"/>
      <c r="Z31" s="11"/>
      <c r="AA31" s="11"/>
      <c r="AB31" s="11"/>
      <c r="AC31" s="11"/>
      <c r="AD31" s="11"/>
      <c r="AE31" s="11"/>
      <c r="AF31" s="11"/>
      <c r="AG31" s="11"/>
      <c r="AH31" s="11"/>
      <c r="AI31" s="11"/>
      <c r="AJ31" s="11"/>
      <c r="BD31" s="5"/>
      <c r="BE31" s="9"/>
      <c r="BF31" s="9"/>
      <c r="BG31" s="9"/>
      <c r="BH31" s="9"/>
      <c r="BI31" s="1650"/>
      <c r="BJ31" s="1650"/>
      <c r="BK31" s="1650"/>
      <c r="BL31" s="1650"/>
      <c r="BM31" s="1650"/>
      <c r="BN31" s="1650"/>
      <c r="BO31" s="1650"/>
      <c r="BP31" s="1650"/>
      <c r="BQ31" s="1650"/>
      <c r="BR31" s="1650"/>
      <c r="BS31" s="1650"/>
      <c r="BT31" s="1650"/>
      <c r="BU31" s="1650"/>
      <c r="BV31" s="9"/>
      <c r="BW31" s="9"/>
      <c r="BX31" s="9"/>
      <c r="BY31" s="9"/>
      <c r="BZ31" s="6"/>
      <c r="CC31" s="11"/>
      <c r="CD31" s="11"/>
      <c r="CE31" s="11"/>
      <c r="CF31" s="135"/>
      <c r="CG31" s="1475"/>
      <c r="CH31" s="1476"/>
      <c r="CI31" s="1476"/>
      <c r="CJ31" s="1476"/>
      <c r="CK31" s="1476"/>
      <c r="CL31" s="1476"/>
      <c r="CM31" s="1476"/>
      <c r="CN31" s="1476"/>
      <c r="CO31" s="1476"/>
      <c r="CP31" s="1476"/>
      <c r="CQ31" s="1476"/>
      <c r="CR31" s="1476"/>
      <c r="CS31" s="1476"/>
      <c r="CT31" s="1476"/>
      <c r="CU31" s="1476"/>
      <c r="CV31" s="1476"/>
      <c r="CW31" s="1476"/>
      <c r="CX31" s="1476"/>
      <c r="CY31" s="1476"/>
      <c r="CZ31" s="1476"/>
      <c r="DA31" s="1476"/>
      <c r="DB31" s="1476"/>
      <c r="DC31" s="1477"/>
    </row>
    <row r="32" spans="1:136" ht="8.25" customHeight="1">
      <c r="C32" s="1325" t="s">
        <v>30</v>
      </c>
      <c r="D32" s="1326"/>
      <c r="E32" s="1327"/>
      <c r="F32" s="1281" t="s">
        <v>31</v>
      </c>
      <c r="G32" s="1282"/>
      <c r="H32" s="1282"/>
      <c r="I32" s="1282"/>
      <c r="J32" s="1282"/>
      <c r="K32" s="1282"/>
      <c r="L32" s="1698"/>
      <c r="M32" s="1302" t="s">
        <v>19</v>
      </c>
      <c r="N32" s="1302"/>
      <c r="O32" s="1302"/>
      <c r="P32" s="1255" t="s">
        <v>20</v>
      </c>
      <c r="Q32" s="1255"/>
      <c r="R32" s="1255"/>
      <c r="S32" s="1255"/>
      <c r="T32" s="1255"/>
      <c r="U32" s="1255"/>
      <c r="V32" s="1357" t="s">
        <v>21</v>
      </c>
      <c r="W32" s="1357"/>
      <c r="X32" s="1357"/>
      <c r="Y32" s="1357"/>
      <c r="Z32" s="1357"/>
      <c r="AA32" s="1357"/>
      <c r="AB32" s="1357"/>
      <c r="AC32" s="1357"/>
      <c r="AD32" s="1357"/>
      <c r="AE32" s="1357"/>
      <c r="AF32" s="1357"/>
      <c r="AG32" s="1357"/>
      <c r="AH32" s="1357"/>
      <c r="AI32" s="1357"/>
      <c r="AJ32" s="1357"/>
      <c r="AK32" s="1357"/>
      <c r="AL32" s="1357"/>
      <c r="AM32" s="1357"/>
      <c r="AN32" s="1357" t="s">
        <v>22</v>
      </c>
      <c r="AO32" s="1357"/>
      <c r="AP32" s="1357"/>
      <c r="AQ32" s="1357"/>
      <c r="AR32" s="1357"/>
      <c r="AS32" s="1357"/>
      <c r="AT32" s="1357"/>
      <c r="AU32" s="1357"/>
      <c r="AV32" s="1357"/>
      <c r="AW32" s="1357"/>
      <c r="AX32" s="1357"/>
      <c r="AY32" s="1713"/>
      <c r="AZ32" s="16"/>
      <c r="BD32" s="1651" t="s">
        <v>46</v>
      </c>
      <c r="BE32" s="1651"/>
      <c r="BF32" s="1651"/>
      <c r="BG32" s="1651"/>
      <c r="BH32" s="1651"/>
      <c r="BI32" s="1651" t="s">
        <v>47</v>
      </c>
      <c r="BJ32" s="1651"/>
      <c r="BK32" s="1651"/>
      <c r="BL32" s="1651"/>
      <c r="BM32" s="1651"/>
      <c r="BN32" s="1651"/>
      <c r="BO32" s="1652" t="s">
        <v>48</v>
      </c>
      <c r="BP32" s="1653"/>
      <c r="BQ32" s="1653"/>
      <c r="BR32" s="1653"/>
      <c r="BS32" s="1653"/>
      <c r="BT32" s="1653"/>
      <c r="BU32" s="1654"/>
      <c r="BV32" s="1667" t="s">
        <v>49</v>
      </c>
      <c r="BW32" s="1668"/>
      <c r="BX32" s="1668"/>
      <c r="BY32" s="1668"/>
      <c r="BZ32" s="1669"/>
      <c r="CC32" s="11"/>
      <c r="CD32" s="11"/>
      <c r="CE32" s="11"/>
      <c r="CF32" s="11"/>
      <c r="CG32" s="1478" t="s">
        <v>256</v>
      </c>
      <c r="CH32" s="1479"/>
      <c r="CI32" s="1479"/>
      <c r="CJ32" s="1479"/>
      <c r="CK32" s="1479"/>
      <c r="CL32" s="1479"/>
      <c r="CM32" s="1479"/>
      <c r="CN32" s="1479"/>
      <c r="CO32" s="1479"/>
      <c r="CP32" s="1479"/>
      <c r="CQ32" s="1479"/>
      <c r="CR32" s="1479"/>
      <c r="CS32" s="1479"/>
      <c r="CT32" s="1479"/>
      <c r="CU32" s="1479"/>
      <c r="CV32" s="1479"/>
      <c r="CW32" s="1479"/>
      <c r="CX32" s="1479"/>
      <c r="CY32" s="1479"/>
      <c r="CZ32" s="1479"/>
      <c r="DA32" s="1479"/>
      <c r="DB32" s="1479"/>
      <c r="DC32" s="1480"/>
    </row>
    <row r="33" spans="3:107" ht="8.25" customHeight="1">
      <c r="C33" s="1278"/>
      <c r="D33" s="1279"/>
      <c r="E33" s="1328"/>
      <c r="F33" s="1699"/>
      <c r="G33" s="1543"/>
      <c r="H33" s="1543"/>
      <c r="I33" s="1543"/>
      <c r="J33" s="1543"/>
      <c r="K33" s="1543"/>
      <c r="L33" s="1621"/>
      <c r="M33" s="1303"/>
      <c r="N33" s="1303"/>
      <c r="O33" s="1303"/>
      <c r="P33" s="1256"/>
      <c r="Q33" s="1256"/>
      <c r="R33" s="1256"/>
      <c r="S33" s="1256"/>
      <c r="T33" s="1256"/>
      <c r="U33" s="1256"/>
      <c r="V33" s="1358"/>
      <c r="W33" s="1358"/>
      <c r="X33" s="1358"/>
      <c r="Y33" s="1358"/>
      <c r="Z33" s="1358"/>
      <c r="AA33" s="1358"/>
      <c r="AB33" s="1358"/>
      <c r="AC33" s="1358"/>
      <c r="AD33" s="1358"/>
      <c r="AE33" s="1358"/>
      <c r="AF33" s="1358"/>
      <c r="AG33" s="1358"/>
      <c r="AH33" s="1358"/>
      <c r="AI33" s="1358"/>
      <c r="AJ33" s="1358"/>
      <c r="AK33" s="1358"/>
      <c r="AL33" s="1358"/>
      <c r="AM33" s="1358"/>
      <c r="AN33" s="1358"/>
      <c r="AO33" s="1358"/>
      <c r="AP33" s="1358"/>
      <c r="AQ33" s="1358"/>
      <c r="AR33" s="1358"/>
      <c r="AS33" s="1358"/>
      <c r="AT33" s="1358"/>
      <c r="AU33" s="1358"/>
      <c r="AV33" s="1358"/>
      <c r="AW33" s="1358"/>
      <c r="AX33" s="1358"/>
      <c r="AY33" s="1714"/>
      <c r="AZ33" s="21"/>
      <c r="BD33" s="1651"/>
      <c r="BE33" s="1651"/>
      <c r="BF33" s="1651"/>
      <c r="BG33" s="1651"/>
      <c r="BH33" s="1651"/>
      <c r="BI33" s="1651"/>
      <c r="BJ33" s="1651"/>
      <c r="BK33" s="1651"/>
      <c r="BL33" s="1651"/>
      <c r="BM33" s="1651"/>
      <c r="BN33" s="1651"/>
      <c r="BO33" s="1655"/>
      <c r="BP33" s="1656"/>
      <c r="BQ33" s="1656"/>
      <c r="BR33" s="1656"/>
      <c r="BS33" s="1656"/>
      <c r="BT33" s="1656"/>
      <c r="BU33" s="1657"/>
      <c r="BV33" s="1670"/>
      <c r="BW33" s="1671"/>
      <c r="BX33" s="1671"/>
      <c r="BY33" s="1671"/>
      <c r="BZ33" s="1672"/>
      <c r="CC33" s="11"/>
      <c r="CD33" s="11"/>
      <c r="CE33" s="11"/>
      <c r="CF33" s="45"/>
      <c r="CG33" s="1481"/>
      <c r="CH33" s="1479"/>
      <c r="CI33" s="1479"/>
      <c r="CJ33" s="1479"/>
      <c r="CK33" s="1479"/>
      <c r="CL33" s="1479"/>
      <c r="CM33" s="1479"/>
      <c r="CN33" s="1479"/>
      <c r="CO33" s="1479"/>
      <c r="CP33" s="1479"/>
      <c r="CQ33" s="1479"/>
      <c r="CR33" s="1479"/>
      <c r="CS33" s="1479"/>
      <c r="CT33" s="1479"/>
      <c r="CU33" s="1479"/>
      <c r="CV33" s="1479"/>
      <c r="CW33" s="1479"/>
      <c r="CX33" s="1479"/>
      <c r="CY33" s="1479"/>
      <c r="CZ33" s="1479"/>
      <c r="DA33" s="1479"/>
      <c r="DB33" s="1479"/>
      <c r="DC33" s="1480"/>
    </row>
    <row r="34" spans="3:107" ht="2.25" customHeight="1">
      <c r="C34" s="1278"/>
      <c r="D34" s="1279"/>
      <c r="E34" s="1328"/>
      <c r="F34" s="57"/>
      <c r="G34" s="50"/>
      <c r="H34" s="50"/>
      <c r="I34" s="50"/>
      <c r="J34" s="50"/>
      <c r="K34" s="50"/>
      <c r="L34" s="50"/>
      <c r="M34" s="50"/>
      <c r="N34" s="50"/>
      <c r="O34" s="50"/>
      <c r="P34" s="157"/>
      <c r="Q34" s="157"/>
      <c r="R34" s="157"/>
      <c r="S34" s="157"/>
      <c r="T34" s="157"/>
      <c r="U34" s="157"/>
      <c r="V34" s="51"/>
      <c r="W34" s="51"/>
      <c r="X34" s="51"/>
      <c r="Y34" s="51"/>
      <c r="Z34" s="51"/>
      <c r="AA34" s="51"/>
      <c r="AB34" s="51"/>
      <c r="AC34" s="51"/>
      <c r="AD34" s="51"/>
      <c r="AE34" s="51"/>
      <c r="AF34" s="51"/>
      <c r="AG34" s="51"/>
      <c r="AH34" s="51"/>
      <c r="AI34" s="51"/>
      <c r="AJ34" s="51"/>
      <c r="AK34" s="51"/>
      <c r="AL34" s="51"/>
      <c r="AM34" s="51"/>
      <c r="AN34" s="54"/>
      <c r="AO34" s="54"/>
      <c r="AP34" s="54"/>
      <c r="AQ34" s="51"/>
      <c r="AR34" s="51"/>
      <c r="AS34" s="51"/>
      <c r="AT34" s="51"/>
      <c r="AU34" s="51"/>
      <c r="AV34" s="51"/>
      <c r="AW34" s="51"/>
      <c r="AX34" s="51"/>
      <c r="AY34" s="51"/>
      <c r="AZ34" s="19"/>
      <c r="BD34" s="1658"/>
      <c r="BE34" s="1659"/>
      <c r="BF34" s="1659"/>
      <c r="BG34" s="1659"/>
      <c r="BH34" s="1660"/>
      <c r="BI34" s="1667"/>
      <c r="BJ34" s="1668"/>
      <c r="BK34" s="1668"/>
      <c r="BL34" s="1668"/>
      <c r="BM34" s="1668"/>
      <c r="BN34" s="1669"/>
      <c r="BO34" s="1673"/>
      <c r="BP34" s="1674"/>
      <c r="BQ34" s="1674"/>
      <c r="BR34" s="1674"/>
      <c r="BS34" s="1674"/>
      <c r="BT34" s="1674"/>
      <c r="BU34" s="1675"/>
      <c r="BV34" s="1658"/>
      <c r="BW34" s="1659"/>
      <c r="BX34" s="1659"/>
      <c r="BY34" s="1659"/>
      <c r="BZ34" s="1660"/>
      <c r="CE34" s="11"/>
      <c r="CF34" s="45"/>
      <c r="CG34" s="1481"/>
      <c r="CH34" s="1479"/>
      <c r="CI34" s="1479"/>
      <c r="CJ34" s="1479"/>
      <c r="CK34" s="1479"/>
      <c r="CL34" s="1479"/>
      <c r="CM34" s="1479"/>
      <c r="CN34" s="1479"/>
      <c r="CO34" s="1479"/>
      <c r="CP34" s="1479"/>
      <c r="CQ34" s="1479"/>
      <c r="CR34" s="1479"/>
      <c r="CS34" s="1479"/>
      <c r="CT34" s="1479"/>
      <c r="CU34" s="1479"/>
      <c r="CV34" s="1479"/>
      <c r="CW34" s="1479"/>
      <c r="CX34" s="1479"/>
      <c r="CY34" s="1479"/>
      <c r="CZ34" s="1479"/>
      <c r="DA34" s="1479"/>
      <c r="DB34" s="1479"/>
      <c r="DC34" s="1480"/>
    </row>
    <row r="35" spans="3:107" ht="8.25" customHeight="1">
      <c r="C35" s="1278"/>
      <c r="D35" s="1279"/>
      <c r="E35" s="1328"/>
      <c r="F35" s="58"/>
      <c r="G35" s="1700">
        <f>算定基礎賃金集計表!O9</f>
        <v>0</v>
      </c>
      <c r="H35" s="1701"/>
      <c r="I35" s="1701"/>
      <c r="J35" s="1241">
        <f>算定基礎賃金集計表!Q9</f>
        <v>0</v>
      </c>
      <c r="K35" s="1242"/>
      <c r="L35" s="1258"/>
      <c r="M35" s="1241">
        <f>算定基礎賃金集計表!S9</f>
        <v>0</v>
      </c>
      <c r="N35" s="1242"/>
      <c r="O35" s="1258"/>
      <c r="P35" s="1496">
        <f>算定基礎賃金集計表!U9</f>
        <v>0</v>
      </c>
      <c r="Q35" s="1497"/>
      <c r="R35" s="1498"/>
      <c r="S35" s="1496">
        <f>算定基礎賃金集計表!W9</f>
        <v>0</v>
      </c>
      <c r="T35" s="1497"/>
      <c r="U35" s="1498"/>
      <c r="V35" s="1241">
        <f>算定基礎賃金集計表!Y9</f>
        <v>0</v>
      </c>
      <c r="W35" s="1242"/>
      <c r="X35" s="1258"/>
      <c r="Y35" s="1241">
        <f>算定基礎賃金集計表!AA9</f>
        <v>0</v>
      </c>
      <c r="Z35" s="1242"/>
      <c r="AA35" s="1258"/>
      <c r="AB35" s="1241">
        <f>算定基礎賃金集計表!AC9</f>
        <v>0</v>
      </c>
      <c r="AC35" s="1242"/>
      <c r="AD35" s="1258"/>
      <c r="AE35" s="1241">
        <f>算定基礎賃金集計表!AE9</f>
        <v>0</v>
      </c>
      <c r="AF35" s="1242"/>
      <c r="AG35" s="1258"/>
      <c r="AH35" s="1241">
        <f>算定基礎賃金集計表!AG9</f>
        <v>0</v>
      </c>
      <c r="AI35" s="1242"/>
      <c r="AJ35" s="1258"/>
      <c r="AK35" s="1241">
        <f>算定基礎賃金集計表!AI9</f>
        <v>0</v>
      </c>
      <c r="AL35" s="1242"/>
      <c r="AM35" s="1243"/>
      <c r="AN35" s="1685" t="s">
        <v>106</v>
      </c>
      <c r="AO35" s="1245"/>
      <c r="AP35" s="1246"/>
      <c r="AQ35" s="1715">
        <f>算定基礎賃金集計表!AK9</f>
        <v>0</v>
      </c>
      <c r="AR35" s="1242"/>
      <c r="AS35" s="1258"/>
      <c r="AT35" s="1241">
        <f>算定基礎賃金集計表!AM9</f>
        <v>0</v>
      </c>
      <c r="AU35" s="1242"/>
      <c r="AV35" s="1258"/>
      <c r="AW35" s="1241">
        <f>算定基礎賃金集計表!AO9</f>
        <v>0</v>
      </c>
      <c r="AX35" s="1242"/>
      <c r="AY35" s="1243"/>
      <c r="AZ35" s="55"/>
      <c r="BA35" s="1623"/>
      <c r="BB35" s="1623"/>
      <c r="BD35" s="1661"/>
      <c r="BE35" s="1662"/>
      <c r="BF35" s="1662"/>
      <c r="BG35" s="1662"/>
      <c r="BH35" s="1663"/>
      <c r="BI35" s="1682"/>
      <c r="BJ35" s="1683"/>
      <c r="BK35" s="1683"/>
      <c r="BL35" s="1683"/>
      <c r="BM35" s="1683"/>
      <c r="BN35" s="1684"/>
      <c r="BO35" s="1676"/>
      <c r="BP35" s="1677"/>
      <c r="BQ35" s="1677"/>
      <c r="BR35" s="1677"/>
      <c r="BS35" s="1677"/>
      <c r="BT35" s="1677"/>
      <c r="BU35" s="1678"/>
      <c r="BV35" s="1661"/>
      <c r="BW35" s="1662"/>
      <c r="BX35" s="1662"/>
      <c r="BY35" s="1662"/>
      <c r="BZ35" s="1663"/>
      <c r="CE35" s="11"/>
      <c r="CF35" s="45"/>
      <c r="CG35" s="1481"/>
      <c r="CH35" s="1479"/>
      <c r="CI35" s="1479"/>
      <c r="CJ35" s="1479"/>
      <c r="CK35" s="1479"/>
      <c r="CL35" s="1479"/>
      <c r="CM35" s="1479"/>
      <c r="CN35" s="1479"/>
      <c r="CO35" s="1479"/>
      <c r="CP35" s="1479"/>
      <c r="CQ35" s="1479"/>
      <c r="CR35" s="1479"/>
      <c r="CS35" s="1479"/>
      <c r="CT35" s="1479"/>
      <c r="CU35" s="1479"/>
      <c r="CV35" s="1479"/>
      <c r="CW35" s="1479"/>
      <c r="CX35" s="1479"/>
      <c r="CY35" s="1479"/>
      <c r="CZ35" s="1479"/>
      <c r="DA35" s="1479"/>
      <c r="DB35" s="1479"/>
      <c r="DC35" s="1480"/>
    </row>
    <row r="36" spans="3:107" ht="8.25" customHeight="1">
      <c r="C36" s="1278"/>
      <c r="D36" s="1279"/>
      <c r="E36" s="1328"/>
      <c r="F36" s="58"/>
      <c r="G36" s="1702"/>
      <c r="H36" s="1701"/>
      <c r="I36" s="1701"/>
      <c r="J36" s="1244"/>
      <c r="K36" s="1245"/>
      <c r="L36" s="1259"/>
      <c r="M36" s="1244"/>
      <c r="N36" s="1245"/>
      <c r="O36" s="1259"/>
      <c r="P36" s="1499"/>
      <c r="Q36" s="1500"/>
      <c r="R36" s="1501"/>
      <c r="S36" s="1499"/>
      <c r="T36" s="1500"/>
      <c r="U36" s="1501"/>
      <c r="V36" s="1244"/>
      <c r="W36" s="1245"/>
      <c r="X36" s="1259"/>
      <c r="Y36" s="1244"/>
      <c r="Z36" s="1245"/>
      <c r="AA36" s="1259"/>
      <c r="AB36" s="1244"/>
      <c r="AC36" s="1245"/>
      <c r="AD36" s="1259"/>
      <c r="AE36" s="1244"/>
      <c r="AF36" s="1245"/>
      <c r="AG36" s="1259"/>
      <c r="AH36" s="1244"/>
      <c r="AI36" s="1245"/>
      <c r="AJ36" s="1259"/>
      <c r="AK36" s="1244"/>
      <c r="AL36" s="1245"/>
      <c r="AM36" s="1246"/>
      <c r="AN36" s="1685"/>
      <c r="AO36" s="1245"/>
      <c r="AP36" s="1246"/>
      <c r="AQ36" s="1685"/>
      <c r="AR36" s="1245"/>
      <c r="AS36" s="1259"/>
      <c r="AT36" s="1244"/>
      <c r="AU36" s="1245"/>
      <c r="AV36" s="1259"/>
      <c r="AW36" s="1244"/>
      <c r="AX36" s="1245"/>
      <c r="AY36" s="1246"/>
      <c r="AZ36" s="56"/>
      <c r="BA36" s="1623"/>
      <c r="BB36" s="1623"/>
      <c r="BD36" s="1661"/>
      <c r="BE36" s="1662"/>
      <c r="BF36" s="1662"/>
      <c r="BG36" s="1662"/>
      <c r="BH36" s="1663"/>
      <c r="BI36" s="1682"/>
      <c r="BJ36" s="1683"/>
      <c r="BK36" s="1683"/>
      <c r="BL36" s="1683"/>
      <c r="BM36" s="1683"/>
      <c r="BN36" s="1684"/>
      <c r="BO36" s="1676"/>
      <c r="BP36" s="1677"/>
      <c r="BQ36" s="1677"/>
      <c r="BR36" s="1677"/>
      <c r="BS36" s="1677"/>
      <c r="BT36" s="1677"/>
      <c r="BU36" s="1678"/>
      <c r="BV36" s="1661"/>
      <c r="BW36" s="1662"/>
      <c r="BX36" s="1662"/>
      <c r="BY36" s="1662"/>
      <c r="BZ36" s="1663"/>
      <c r="CG36" s="1481"/>
      <c r="CH36" s="1479"/>
      <c r="CI36" s="1479"/>
      <c r="CJ36" s="1479"/>
      <c r="CK36" s="1479"/>
      <c r="CL36" s="1479"/>
      <c r="CM36" s="1479"/>
      <c r="CN36" s="1479"/>
      <c r="CO36" s="1479"/>
      <c r="CP36" s="1479"/>
      <c r="CQ36" s="1479"/>
      <c r="CR36" s="1479"/>
      <c r="CS36" s="1479"/>
      <c r="CT36" s="1479"/>
      <c r="CU36" s="1479"/>
      <c r="CV36" s="1479"/>
      <c r="CW36" s="1479"/>
      <c r="CX36" s="1479"/>
      <c r="CY36" s="1479"/>
      <c r="CZ36" s="1479"/>
      <c r="DA36" s="1479"/>
      <c r="DB36" s="1479"/>
      <c r="DC36" s="1480"/>
    </row>
    <row r="37" spans="3:107" ht="8.25" customHeight="1">
      <c r="C37" s="1278"/>
      <c r="D37" s="1279"/>
      <c r="E37" s="1328"/>
      <c r="F37" s="58"/>
      <c r="G37" s="1702"/>
      <c r="H37" s="1701"/>
      <c r="I37" s="1701"/>
      <c r="J37" s="1247"/>
      <c r="K37" s="1248"/>
      <c r="L37" s="1260"/>
      <c r="M37" s="1247"/>
      <c r="N37" s="1248"/>
      <c r="O37" s="1260"/>
      <c r="P37" s="1502"/>
      <c r="Q37" s="1503"/>
      <c r="R37" s="1504"/>
      <c r="S37" s="1502"/>
      <c r="T37" s="1503"/>
      <c r="U37" s="1504"/>
      <c r="V37" s="1247"/>
      <c r="W37" s="1248"/>
      <c r="X37" s="1260"/>
      <c r="Y37" s="1247"/>
      <c r="Z37" s="1248"/>
      <c r="AA37" s="1260"/>
      <c r="AB37" s="1247"/>
      <c r="AC37" s="1248"/>
      <c r="AD37" s="1260"/>
      <c r="AE37" s="1247"/>
      <c r="AF37" s="1248"/>
      <c r="AG37" s="1260"/>
      <c r="AH37" s="1247"/>
      <c r="AI37" s="1248"/>
      <c r="AJ37" s="1260"/>
      <c r="AK37" s="1247"/>
      <c r="AL37" s="1248"/>
      <c r="AM37" s="1249"/>
      <c r="AN37" s="1685"/>
      <c r="AO37" s="1245"/>
      <c r="AP37" s="1246"/>
      <c r="AQ37" s="1716"/>
      <c r="AR37" s="1248"/>
      <c r="AS37" s="1260"/>
      <c r="AT37" s="1247"/>
      <c r="AU37" s="1248"/>
      <c r="AV37" s="1260"/>
      <c r="AW37" s="1247"/>
      <c r="AX37" s="1248"/>
      <c r="AY37" s="1249"/>
      <c r="AZ37" s="56"/>
      <c r="BA37" s="1623"/>
      <c r="BB37" s="1623"/>
      <c r="BD37" s="1661"/>
      <c r="BE37" s="1662"/>
      <c r="BF37" s="1662"/>
      <c r="BG37" s="1662"/>
      <c r="BH37" s="1663"/>
      <c r="BI37" s="1682"/>
      <c r="BJ37" s="1683"/>
      <c r="BK37" s="1683"/>
      <c r="BL37" s="1683"/>
      <c r="BM37" s="1683"/>
      <c r="BN37" s="1684"/>
      <c r="BO37" s="1676"/>
      <c r="BP37" s="1677"/>
      <c r="BQ37" s="1677"/>
      <c r="BR37" s="1677"/>
      <c r="BS37" s="1677"/>
      <c r="BT37" s="1677"/>
      <c r="BU37" s="1678"/>
      <c r="BV37" s="1661"/>
      <c r="BW37" s="1662"/>
      <c r="BX37" s="1662"/>
      <c r="BY37" s="1662"/>
      <c r="BZ37" s="1663"/>
      <c r="CG37" s="1481"/>
      <c r="CH37" s="1479"/>
      <c r="CI37" s="1479"/>
      <c r="CJ37" s="1479"/>
      <c r="CK37" s="1479"/>
      <c r="CL37" s="1479"/>
      <c r="CM37" s="1479"/>
      <c r="CN37" s="1479"/>
      <c r="CO37" s="1479"/>
      <c r="CP37" s="1479"/>
      <c r="CQ37" s="1479"/>
      <c r="CR37" s="1479"/>
      <c r="CS37" s="1479"/>
      <c r="CT37" s="1479"/>
      <c r="CU37" s="1479"/>
      <c r="CV37" s="1479"/>
      <c r="CW37" s="1479"/>
      <c r="CX37" s="1479"/>
      <c r="CY37" s="1479"/>
      <c r="CZ37" s="1479"/>
      <c r="DA37" s="1479"/>
      <c r="DB37" s="1479"/>
      <c r="DC37" s="1480"/>
    </row>
    <row r="38" spans="3:107" ht="2.25" customHeight="1">
      <c r="C38" s="20"/>
      <c r="D38" s="53"/>
      <c r="E38" s="59"/>
      <c r="F38" s="52"/>
      <c r="G38" s="24"/>
      <c r="H38" s="24"/>
      <c r="I38" s="24"/>
      <c r="J38" s="24"/>
      <c r="K38" s="24"/>
      <c r="L38" s="24"/>
      <c r="M38" s="24"/>
      <c r="N38" s="24"/>
      <c r="O38" s="24"/>
      <c r="P38" s="94"/>
      <c r="Q38" s="94"/>
      <c r="R38" s="94"/>
      <c r="S38" s="94"/>
      <c r="T38" s="94"/>
      <c r="U38" s="94"/>
      <c r="V38" s="24"/>
      <c r="W38" s="24"/>
      <c r="X38" s="24"/>
      <c r="Y38" s="24"/>
      <c r="Z38" s="24"/>
      <c r="AA38" s="24"/>
      <c r="AB38" s="24"/>
      <c r="AC38" s="24"/>
      <c r="AD38" s="24"/>
      <c r="AE38" s="24"/>
      <c r="AF38" s="24"/>
      <c r="AG38" s="24"/>
      <c r="AH38" s="24"/>
      <c r="AI38" s="24"/>
      <c r="AJ38" s="24"/>
      <c r="AK38" s="24"/>
      <c r="AL38" s="24"/>
      <c r="AM38" s="24"/>
      <c r="AN38" s="138"/>
      <c r="AO38" s="138"/>
      <c r="AP38" s="138"/>
      <c r="AQ38" s="24"/>
      <c r="AR38" s="24"/>
      <c r="AS38" s="24"/>
      <c r="AT38" s="24"/>
      <c r="AU38" s="24"/>
      <c r="AV38" s="24"/>
      <c r="AW38" s="24"/>
      <c r="AX38" s="24"/>
      <c r="AY38" s="24"/>
      <c r="AZ38" s="44"/>
      <c r="BA38" s="18"/>
      <c r="BD38" s="1661"/>
      <c r="BE38" s="1662"/>
      <c r="BF38" s="1662"/>
      <c r="BG38" s="1662"/>
      <c r="BH38" s="1663"/>
      <c r="BI38" s="1682"/>
      <c r="BJ38" s="1683"/>
      <c r="BK38" s="1683"/>
      <c r="BL38" s="1683"/>
      <c r="BM38" s="1683"/>
      <c r="BN38" s="1684"/>
      <c r="BO38" s="1676"/>
      <c r="BP38" s="1677"/>
      <c r="BQ38" s="1677"/>
      <c r="BR38" s="1677"/>
      <c r="BS38" s="1677"/>
      <c r="BT38" s="1677"/>
      <c r="BU38" s="1678"/>
      <c r="BV38" s="1661"/>
      <c r="BW38" s="1662"/>
      <c r="BX38" s="1662"/>
      <c r="BY38" s="1662"/>
      <c r="BZ38" s="1663"/>
      <c r="CG38" s="1481"/>
      <c r="CH38" s="1479"/>
      <c r="CI38" s="1479"/>
      <c r="CJ38" s="1479"/>
      <c r="CK38" s="1479"/>
      <c r="CL38" s="1479"/>
      <c r="CM38" s="1479"/>
      <c r="CN38" s="1479"/>
      <c r="CO38" s="1479"/>
      <c r="CP38" s="1479"/>
      <c r="CQ38" s="1479"/>
      <c r="CR38" s="1479"/>
      <c r="CS38" s="1479"/>
      <c r="CT38" s="1479"/>
      <c r="CU38" s="1479"/>
      <c r="CV38" s="1479"/>
      <c r="CW38" s="1479"/>
      <c r="CX38" s="1479"/>
      <c r="CY38" s="1479"/>
      <c r="CZ38" s="1479"/>
      <c r="DA38" s="1479"/>
      <c r="DB38" s="1479"/>
      <c r="DC38" s="1480"/>
    </row>
    <row r="39" spans="3:107" ht="8.25" customHeight="1">
      <c r="M39" s="11"/>
      <c r="N39" s="11"/>
      <c r="O39" s="11"/>
      <c r="P39" s="11"/>
      <c r="Q39" s="11"/>
      <c r="R39" s="11"/>
      <c r="S39" s="11"/>
      <c r="T39" s="11"/>
      <c r="U39" s="11"/>
      <c r="V39" s="11"/>
      <c r="W39" s="11"/>
      <c r="X39" s="11"/>
      <c r="Y39" s="11"/>
      <c r="Z39" s="11"/>
      <c r="AA39" s="11"/>
      <c r="AB39" s="11"/>
      <c r="AC39" s="11"/>
      <c r="AD39" s="11"/>
      <c r="AE39" s="11"/>
      <c r="AF39" s="11"/>
      <c r="AG39" s="11"/>
      <c r="AH39" s="11"/>
      <c r="AI39" s="11"/>
      <c r="AJ39" s="11"/>
      <c r="BD39" s="1664"/>
      <c r="BE39" s="1665"/>
      <c r="BF39" s="1665"/>
      <c r="BG39" s="1665"/>
      <c r="BH39" s="1666"/>
      <c r="BI39" s="1670"/>
      <c r="BJ39" s="1671"/>
      <c r="BK39" s="1671"/>
      <c r="BL39" s="1671"/>
      <c r="BM39" s="1671"/>
      <c r="BN39" s="1672"/>
      <c r="BO39" s="1679"/>
      <c r="BP39" s="1680"/>
      <c r="BQ39" s="1680"/>
      <c r="BR39" s="1680"/>
      <c r="BS39" s="1680"/>
      <c r="BT39" s="1680"/>
      <c r="BU39" s="1681"/>
      <c r="BV39" s="1664"/>
      <c r="BW39" s="1665"/>
      <c r="BX39" s="1665"/>
      <c r="BY39" s="1665"/>
      <c r="BZ39" s="1666"/>
      <c r="CG39" s="1481"/>
      <c r="CH39" s="1479"/>
      <c r="CI39" s="1479"/>
      <c r="CJ39" s="1479"/>
      <c r="CK39" s="1479"/>
      <c r="CL39" s="1479"/>
      <c r="CM39" s="1479"/>
      <c r="CN39" s="1479"/>
      <c r="CO39" s="1479"/>
      <c r="CP39" s="1479"/>
      <c r="CQ39" s="1479"/>
      <c r="CR39" s="1479"/>
      <c r="CS39" s="1479"/>
      <c r="CT39" s="1479"/>
      <c r="CU39" s="1479"/>
      <c r="CV39" s="1479"/>
      <c r="CW39" s="1479"/>
      <c r="CX39" s="1479"/>
      <c r="CY39" s="1479"/>
      <c r="CZ39" s="1479"/>
      <c r="DA39" s="1479"/>
      <c r="DB39" s="1479"/>
      <c r="DC39" s="1480"/>
    </row>
    <row r="40" spans="3:107" ht="8.25" customHeight="1">
      <c r="M40" s="11"/>
      <c r="N40" s="11"/>
      <c r="O40" s="11"/>
      <c r="P40" s="11"/>
      <c r="Q40" s="11"/>
      <c r="R40" s="11"/>
      <c r="S40" s="11"/>
      <c r="T40" s="11"/>
      <c r="U40" s="11"/>
      <c r="V40" s="11"/>
      <c r="W40" s="11"/>
      <c r="X40" s="11"/>
      <c r="Y40" s="11"/>
      <c r="Z40" s="11"/>
      <c r="AA40" s="11"/>
      <c r="AB40" s="11"/>
      <c r="AC40" s="11"/>
      <c r="AD40" s="11"/>
      <c r="AE40" s="11"/>
      <c r="AF40" s="11"/>
      <c r="AG40" s="11"/>
      <c r="AH40" s="11"/>
      <c r="AI40" s="11"/>
      <c r="AJ40" s="11"/>
      <c r="CG40" s="1481"/>
      <c r="CH40" s="1479"/>
      <c r="CI40" s="1479"/>
      <c r="CJ40" s="1479"/>
      <c r="CK40" s="1479"/>
      <c r="CL40" s="1479"/>
      <c r="CM40" s="1479"/>
      <c r="CN40" s="1479"/>
      <c r="CO40" s="1479"/>
      <c r="CP40" s="1479"/>
      <c r="CQ40" s="1479"/>
      <c r="CR40" s="1479"/>
      <c r="CS40" s="1479"/>
      <c r="CT40" s="1479"/>
      <c r="CU40" s="1479"/>
      <c r="CV40" s="1479"/>
      <c r="CW40" s="1479"/>
      <c r="CX40" s="1479"/>
      <c r="CY40" s="1479"/>
      <c r="CZ40" s="1479"/>
      <c r="DA40" s="1479"/>
      <c r="DB40" s="1479"/>
      <c r="DC40" s="1480"/>
    </row>
    <row r="41" spans="3:107" ht="8.25" customHeight="1">
      <c r="G41" s="1493" t="s">
        <v>744</v>
      </c>
      <c r="H41" s="1493"/>
      <c r="I41" s="1493"/>
      <c r="J41" s="1493"/>
      <c r="K41" s="1493"/>
      <c r="L41" s="1493"/>
      <c r="M41" s="1493"/>
      <c r="N41" s="1493"/>
      <c r="O41" s="1493"/>
      <c r="P41" s="1493"/>
      <c r="Q41" s="1493"/>
      <c r="R41" s="1493"/>
      <c r="S41" s="1493"/>
      <c r="T41" s="1493"/>
      <c r="U41" s="1493"/>
      <c r="V41" s="1493"/>
      <c r="W41" s="1493"/>
      <c r="X41" s="1493"/>
      <c r="Y41" s="1493"/>
      <c r="Z41" s="1493"/>
      <c r="AA41" s="1493"/>
      <c r="AB41" s="1493"/>
      <c r="AC41" s="1493"/>
      <c r="AD41" s="1493"/>
      <c r="AN41" s="1493" t="s">
        <v>745</v>
      </c>
      <c r="AO41" s="1493"/>
      <c r="AP41" s="1493"/>
      <c r="AQ41" s="1493"/>
      <c r="AR41" s="1493"/>
      <c r="AS41" s="1493"/>
      <c r="AT41" s="1493"/>
      <c r="AU41" s="1493"/>
      <c r="AV41" s="1493"/>
      <c r="AW41" s="1493"/>
      <c r="AX41" s="1493"/>
      <c r="AY41" s="1493"/>
      <c r="AZ41" s="1493"/>
      <c r="BA41" s="1493"/>
      <c r="BB41" s="1493"/>
      <c r="BC41" s="1493"/>
      <c r="BD41" s="1493"/>
      <c r="BE41" s="1493"/>
      <c r="BF41" s="1493"/>
      <c r="BG41" s="1493"/>
      <c r="BH41" s="1493"/>
      <c r="BI41" s="1493"/>
      <c r="BJ41" s="1493"/>
      <c r="BK41" s="1493"/>
      <c r="BL41" s="1493"/>
      <c r="BM41" s="1493"/>
      <c r="BS41" s="1505" t="s">
        <v>45</v>
      </c>
      <c r="BT41" s="1505"/>
      <c r="BU41" s="1505"/>
      <c r="BV41" s="1505"/>
      <c r="BW41" s="1505"/>
      <c r="BX41" s="1505"/>
      <c r="BY41" s="1505"/>
      <c r="BZ41" s="1505"/>
      <c r="CA41" s="1505"/>
      <c r="CB41" s="1505"/>
      <c r="CC41" s="1505"/>
      <c r="CG41" s="1481"/>
      <c r="CH41" s="1479"/>
      <c r="CI41" s="1479"/>
      <c r="CJ41" s="1479"/>
      <c r="CK41" s="1479"/>
      <c r="CL41" s="1479"/>
      <c r="CM41" s="1479"/>
      <c r="CN41" s="1479"/>
      <c r="CO41" s="1479"/>
      <c r="CP41" s="1479"/>
      <c r="CQ41" s="1479"/>
      <c r="CR41" s="1479"/>
      <c r="CS41" s="1479"/>
      <c r="CT41" s="1479"/>
      <c r="CU41" s="1479"/>
      <c r="CV41" s="1479"/>
      <c r="CW41" s="1479"/>
      <c r="CX41" s="1479"/>
      <c r="CY41" s="1479"/>
      <c r="CZ41" s="1479"/>
      <c r="DA41" s="1479"/>
      <c r="DB41" s="1479"/>
      <c r="DC41" s="1480"/>
    </row>
    <row r="42" spans="3:107" ht="8.25" customHeight="1" thickBot="1">
      <c r="G42" s="1493"/>
      <c r="H42" s="1493"/>
      <c r="I42" s="1493"/>
      <c r="J42" s="1493"/>
      <c r="K42" s="1493"/>
      <c r="L42" s="1493"/>
      <c r="M42" s="1493"/>
      <c r="N42" s="1493"/>
      <c r="O42" s="1493"/>
      <c r="P42" s="1493"/>
      <c r="Q42" s="1493"/>
      <c r="R42" s="1493"/>
      <c r="S42" s="1493"/>
      <c r="T42" s="1493"/>
      <c r="U42" s="1493"/>
      <c r="V42" s="1493"/>
      <c r="W42" s="1493"/>
      <c r="X42" s="1493"/>
      <c r="Y42" s="1493"/>
      <c r="Z42" s="1493"/>
      <c r="AA42" s="1493"/>
      <c r="AB42" s="1493"/>
      <c r="AC42" s="1493"/>
      <c r="AD42" s="1493"/>
      <c r="AN42" s="1493"/>
      <c r="AO42" s="1493"/>
      <c r="AP42" s="1493"/>
      <c r="AQ42" s="1493"/>
      <c r="AR42" s="1493"/>
      <c r="AS42" s="1493"/>
      <c r="AT42" s="1493"/>
      <c r="AU42" s="1493"/>
      <c r="AV42" s="1493"/>
      <c r="AW42" s="1493"/>
      <c r="AX42" s="1493"/>
      <c r="AY42" s="1493"/>
      <c r="AZ42" s="1493"/>
      <c r="BA42" s="1493"/>
      <c r="BB42" s="1493"/>
      <c r="BC42" s="1493"/>
      <c r="BD42" s="1493"/>
      <c r="BE42" s="1493"/>
      <c r="BF42" s="1493"/>
      <c r="BG42" s="1493"/>
      <c r="BH42" s="1493"/>
      <c r="BI42" s="1493"/>
      <c r="BJ42" s="1493"/>
      <c r="BK42" s="1493"/>
      <c r="BL42" s="1493"/>
      <c r="BM42" s="1493"/>
      <c r="BS42" s="1505"/>
      <c r="BT42" s="1505"/>
      <c r="BU42" s="1505"/>
      <c r="BV42" s="1505"/>
      <c r="BW42" s="1505"/>
      <c r="BX42" s="1505"/>
      <c r="BY42" s="1505"/>
      <c r="BZ42" s="1505"/>
      <c r="CA42" s="1505"/>
      <c r="CB42" s="1505"/>
      <c r="CC42" s="1505"/>
      <c r="CG42" s="1482"/>
      <c r="CH42" s="1483"/>
      <c r="CI42" s="1483"/>
      <c r="CJ42" s="1483"/>
      <c r="CK42" s="1483"/>
      <c r="CL42" s="1483"/>
      <c r="CM42" s="1483"/>
      <c r="CN42" s="1483"/>
      <c r="CO42" s="1483"/>
      <c r="CP42" s="1483"/>
      <c r="CQ42" s="1483"/>
      <c r="CR42" s="1483"/>
      <c r="CS42" s="1483"/>
      <c r="CT42" s="1483"/>
      <c r="CU42" s="1483"/>
      <c r="CV42" s="1483"/>
      <c r="CW42" s="1483"/>
      <c r="CX42" s="1483"/>
      <c r="CY42" s="1483"/>
      <c r="CZ42" s="1483"/>
      <c r="DA42" s="1483"/>
      <c r="DB42" s="1483"/>
      <c r="DC42" s="1484"/>
    </row>
    <row r="43" spans="3:107" ht="8.25" customHeight="1">
      <c r="G43" s="1506" t="s">
        <v>50</v>
      </c>
      <c r="H43" s="1507"/>
      <c r="I43" s="1508"/>
      <c r="J43" s="1509" t="s">
        <v>107</v>
      </c>
      <c r="K43" s="1509"/>
      <c r="L43" s="1509"/>
      <c r="M43" s="1281"/>
      <c r="N43" s="1282"/>
      <c r="O43" s="1282"/>
      <c r="P43" s="1252" t="s">
        <v>28</v>
      </c>
      <c r="Q43" s="1253"/>
      <c r="R43" s="1254"/>
      <c r="S43" s="1509" t="s">
        <v>108</v>
      </c>
      <c r="T43" s="1509"/>
      <c r="U43" s="1509"/>
      <c r="V43" s="1281"/>
      <c r="W43" s="1282"/>
      <c r="X43" s="1282"/>
      <c r="Y43" s="1252" t="s">
        <v>51</v>
      </c>
      <c r="Z43" s="1253"/>
      <c r="AA43" s="1254"/>
      <c r="AB43" s="1509" t="s">
        <v>109</v>
      </c>
      <c r="AC43" s="1509"/>
      <c r="AD43" s="1509"/>
      <c r="AE43" s="1281"/>
      <c r="AF43" s="1282"/>
      <c r="AG43" s="1282"/>
      <c r="AH43" s="1252" t="s">
        <v>52</v>
      </c>
      <c r="AI43" s="1253"/>
      <c r="AJ43" s="1254"/>
      <c r="AK43" s="1417"/>
      <c r="AL43" s="1418"/>
      <c r="AM43" s="19"/>
      <c r="AN43" s="1506" t="s">
        <v>50</v>
      </c>
      <c r="AO43" s="1507"/>
      <c r="AP43" s="1508"/>
      <c r="AQ43" s="1509" t="s">
        <v>107</v>
      </c>
      <c r="AR43" s="1509"/>
      <c r="AS43" s="1509"/>
      <c r="AT43" s="1281"/>
      <c r="AU43" s="1282"/>
      <c r="AV43" s="1282"/>
      <c r="AW43" s="1252" t="s">
        <v>28</v>
      </c>
      <c r="AX43" s="1253"/>
      <c r="AY43" s="1254"/>
      <c r="AZ43" s="1509" t="s">
        <v>108</v>
      </c>
      <c r="BA43" s="1509"/>
      <c r="BB43" s="1509"/>
      <c r="BC43" s="1281"/>
      <c r="BD43" s="1282"/>
      <c r="BE43" s="1282"/>
      <c r="BF43" s="1252" t="s">
        <v>51</v>
      </c>
      <c r="BG43" s="1253"/>
      <c r="BH43" s="1254"/>
      <c r="BI43" s="1509" t="s">
        <v>109</v>
      </c>
      <c r="BJ43" s="1509"/>
      <c r="BK43" s="1509"/>
      <c r="BL43" s="1281"/>
      <c r="BM43" s="1282"/>
      <c r="BN43" s="1282"/>
      <c r="BO43" s="1252" t="s">
        <v>52</v>
      </c>
      <c r="BP43" s="1253"/>
      <c r="BQ43" s="1254"/>
      <c r="BR43" s="1417"/>
      <c r="BS43" s="1418"/>
      <c r="BU43" s="1647"/>
      <c r="BV43" s="1647"/>
      <c r="BW43" s="1647"/>
      <c r="BX43" s="1417"/>
      <c r="BY43" s="1418"/>
    </row>
    <row r="44" spans="3:107" ht="8.25" customHeight="1">
      <c r="G44" s="1494"/>
      <c r="H44" s="1488"/>
      <c r="I44" s="1489"/>
      <c r="J44" s="1510"/>
      <c r="K44" s="1510"/>
      <c r="L44" s="1510"/>
      <c r="M44" s="1494"/>
      <c r="N44" s="1488"/>
      <c r="O44" s="1488"/>
      <c r="P44" s="1487"/>
      <c r="Q44" s="1488"/>
      <c r="R44" s="1489"/>
      <c r="S44" s="1510"/>
      <c r="T44" s="1510"/>
      <c r="U44" s="1510"/>
      <c r="V44" s="1494"/>
      <c r="W44" s="1488"/>
      <c r="X44" s="1488"/>
      <c r="Y44" s="1487"/>
      <c r="Z44" s="1488"/>
      <c r="AA44" s="1489"/>
      <c r="AB44" s="1510"/>
      <c r="AC44" s="1510"/>
      <c r="AD44" s="1510"/>
      <c r="AE44" s="1494"/>
      <c r="AF44" s="1488"/>
      <c r="AG44" s="1488"/>
      <c r="AH44" s="1487"/>
      <c r="AI44" s="1488"/>
      <c r="AJ44" s="1489"/>
      <c r="AK44" s="1419"/>
      <c r="AL44" s="1418"/>
      <c r="AM44" s="19"/>
      <c r="AN44" s="1494"/>
      <c r="AO44" s="1488"/>
      <c r="AP44" s="1489"/>
      <c r="AQ44" s="1510"/>
      <c r="AR44" s="1510"/>
      <c r="AS44" s="1510"/>
      <c r="AT44" s="1494"/>
      <c r="AU44" s="1488"/>
      <c r="AV44" s="1488"/>
      <c r="AW44" s="1487"/>
      <c r="AX44" s="1488"/>
      <c r="AY44" s="1489"/>
      <c r="AZ44" s="1510"/>
      <c r="BA44" s="1510"/>
      <c r="BB44" s="1510"/>
      <c r="BC44" s="1494"/>
      <c r="BD44" s="1488"/>
      <c r="BE44" s="1488"/>
      <c r="BF44" s="1487"/>
      <c r="BG44" s="1488"/>
      <c r="BH44" s="1489"/>
      <c r="BI44" s="1510"/>
      <c r="BJ44" s="1510"/>
      <c r="BK44" s="1510"/>
      <c r="BL44" s="1494"/>
      <c r="BM44" s="1488"/>
      <c r="BN44" s="1488"/>
      <c r="BO44" s="1487"/>
      <c r="BP44" s="1488"/>
      <c r="BQ44" s="1489"/>
      <c r="BR44" s="1419"/>
      <c r="BS44" s="1418"/>
      <c r="BU44" s="1647"/>
      <c r="BV44" s="1647"/>
      <c r="BW44" s="1647"/>
      <c r="BX44" s="1419"/>
      <c r="BY44" s="1418"/>
    </row>
    <row r="45" spans="3:107" ht="8.25" customHeight="1">
      <c r="G45" s="1495"/>
      <c r="H45" s="1491"/>
      <c r="I45" s="1492"/>
      <c r="J45" s="1511"/>
      <c r="K45" s="1511"/>
      <c r="L45" s="1511"/>
      <c r="M45" s="1495"/>
      <c r="N45" s="1491"/>
      <c r="O45" s="1491"/>
      <c r="P45" s="1490"/>
      <c r="Q45" s="1491"/>
      <c r="R45" s="1492"/>
      <c r="S45" s="1511"/>
      <c r="T45" s="1511"/>
      <c r="U45" s="1511"/>
      <c r="V45" s="1495"/>
      <c r="W45" s="1491"/>
      <c r="X45" s="1491"/>
      <c r="Y45" s="1490"/>
      <c r="Z45" s="1491"/>
      <c r="AA45" s="1492"/>
      <c r="AB45" s="1511"/>
      <c r="AC45" s="1511"/>
      <c r="AD45" s="1511"/>
      <c r="AE45" s="1495"/>
      <c r="AF45" s="1491"/>
      <c r="AG45" s="1491"/>
      <c r="AH45" s="1490"/>
      <c r="AI45" s="1491"/>
      <c r="AJ45" s="1492"/>
      <c r="AK45" s="1419"/>
      <c r="AL45" s="1418"/>
      <c r="AM45" s="19"/>
      <c r="AN45" s="1495"/>
      <c r="AO45" s="1491"/>
      <c r="AP45" s="1492"/>
      <c r="AQ45" s="1511"/>
      <c r="AR45" s="1511"/>
      <c r="AS45" s="1511"/>
      <c r="AT45" s="1495"/>
      <c r="AU45" s="1491"/>
      <c r="AV45" s="1491"/>
      <c r="AW45" s="1490"/>
      <c r="AX45" s="1491"/>
      <c r="AY45" s="1492"/>
      <c r="AZ45" s="1511"/>
      <c r="BA45" s="1511"/>
      <c r="BB45" s="1511"/>
      <c r="BC45" s="1495"/>
      <c r="BD45" s="1491"/>
      <c r="BE45" s="1491"/>
      <c r="BF45" s="1490"/>
      <c r="BG45" s="1491"/>
      <c r="BH45" s="1492"/>
      <c r="BI45" s="1511"/>
      <c r="BJ45" s="1511"/>
      <c r="BK45" s="1511"/>
      <c r="BL45" s="1495"/>
      <c r="BM45" s="1491"/>
      <c r="BN45" s="1491"/>
      <c r="BO45" s="1490"/>
      <c r="BP45" s="1491"/>
      <c r="BQ45" s="1492"/>
      <c r="BR45" s="1419"/>
      <c r="BS45" s="1418"/>
      <c r="BU45" s="1647"/>
      <c r="BV45" s="1647"/>
      <c r="BW45" s="1647"/>
      <c r="BX45" s="1419"/>
      <c r="BY45" s="1418"/>
    </row>
    <row r="46" spans="3:107" ht="8.25" customHeight="1" thickBot="1">
      <c r="G46" s="1505" t="s">
        <v>37</v>
      </c>
      <c r="H46" s="1444"/>
      <c r="I46" s="1444"/>
      <c r="J46" s="1444"/>
      <c r="K46" s="1444"/>
      <c r="L46" s="1444"/>
      <c r="M46" s="1444"/>
      <c r="N46" s="1444"/>
      <c r="O46" s="1444"/>
      <c r="P46" s="1444"/>
      <c r="Q46" s="1444"/>
      <c r="R46" s="1444"/>
      <c r="AB46" s="1505" t="s">
        <v>38</v>
      </c>
      <c r="AC46" s="1444"/>
      <c r="AD46" s="1444"/>
      <c r="AE46" s="1444"/>
      <c r="AF46" s="1444"/>
      <c r="AG46" s="1444"/>
      <c r="AH46" s="1444"/>
      <c r="AI46" s="1444"/>
      <c r="AJ46" s="1444"/>
      <c r="AK46" s="1444"/>
      <c r="AL46" s="1444"/>
      <c r="AM46" s="1444"/>
      <c r="AN46" s="1444"/>
      <c r="AO46" s="1444"/>
      <c r="AW46" s="758"/>
      <c r="AX46" s="759"/>
      <c r="AY46" s="759"/>
      <c r="AZ46" s="759"/>
      <c r="BA46" s="759"/>
      <c r="BB46" s="759"/>
      <c r="BC46" s="759"/>
      <c r="BD46" s="759"/>
      <c r="BE46" s="759"/>
      <c r="BF46" s="759"/>
      <c r="BG46" s="759"/>
      <c r="BH46" s="759"/>
      <c r="BI46" s="759"/>
      <c r="BJ46" s="759"/>
      <c r="BK46" s="759"/>
      <c r="BN46" s="1505" t="s">
        <v>43</v>
      </c>
      <c r="BO46" s="1505"/>
      <c r="BP46" s="1505"/>
      <c r="BQ46" s="1505"/>
      <c r="BR46" s="1505"/>
      <c r="BS46" s="1505"/>
      <c r="BT46" s="1505"/>
      <c r="BU46" s="1505" t="s">
        <v>44</v>
      </c>
      <c r="BV46" s="1505"/>
      <c r="BW46" s="1505"/>
      <c r="BX46" s="1505"/>
      <c r="BY46" s="1505"/>
      <c r="BZ46" s="1505"/>
      <c r="CA46" s="1505"/>
      <c r="CB46" s="1505"/>
      <c r="CC46" s="1505"/>
      <c r="CD46" s="1505"/>
      <c r="CE46" s="1505"/>
      <c r="CF46" s="1505"/>
    </row>
    <row r="47" spans="3:107" ht="8.25" customHeight="1" thickTop="1">
      <c r="D47" s="93"/>
      <c r="E47" s="77"/>
      <c r="F47" s="77"/>
      <c r="G47" s="1447"/>
      <c r="H47" s="1447"/>
      <c r="I47" s="1447"/>
      <c r="J47" s="1447"/>
      <c r="K47" s="1447"/>
      <c r="L47" s="1447"/>
      <c r="M47" s="1447"/>
      <c r="N47" s="1447"/>
      <c r="O47" s="1447"/>
      <c r="P47" s="1447"/>
      <c r="Q47" s="1447"/>
      <c r="R47" s="1447"/>
      <c r="S47" s="77"/>
      <c r="T47" s="77"/>
      <c r="U47" s="77"/>
      <c r="V47" s="77"/>
      <c r="W47" s="77"/>
      <c r="X47" s="77"/>
      <c r="Y47" s="77"/>
      <c r="Z47" s="77"/>
      <c r="AA47" s="77"/>
      <c r="AB47" s="1447"/>
      <c r="AC47" s="1447"/>
      <c r="AD47" s="1447"/>
      <c r="AE47" s="1447"/>
      <c r="AF47" s="1447"/>
      <c r="AG47" s="1447"/>
      <c r="AH47" s="1447"/>
      <c r="AI47" s="1447"/>
      <c r="AJ47" s="1447"/>
      <c r="AK47" s="1447"/>
      <c r="AL47" s="1447"/>
      <c r="AM47" s="1447"/>
      <c r="AN47" s="1447"/>
      <c r="AO47" s="1447"/>
      <c r="AP47" s="77"/>
      <c r="AQ47" s="77"/>
      <c r="AR47" s="77"/>
      <c r="AS47" s="77"/>
      <c r="AT47" s="77"/>
      <c r="AU47" s="78"/>
      <c r="AV47" s="757"/>
      <c r="AW47" s="761"/>
      <c r="AX47" s="761"/>
      <c r="AY47" s="761"/>
      <c r="AZ47" s="761"/>
      <c r="BA47" s="761"/>
      <c r="BB47" s="761"/>
      <c r="BC47" s="761"/>
      <c r="BD47" s="761"/>
      <c r="BE47" s="761"/>
      <c r="BF47" s="761"/>
      <c r="BG47" s="761"/>
      <c r="BH47" s="761"/>
      <c r="BI47" s="761"/>
      <c r="BJ47" s="761"/>
      <c r="BK47" s="761"/>
      <c r="BL47" s="757"/>
      <c r="BM47" s="757"/>
      <c r="BN47" s="1505"/>
      <c r="BO47" s="1505"/>
      <c r="BP47" s="1505"/>
      <c r="BQ47" s="1505"/>
      <c r="BR47" s="1505"/>
      <c r="BS47" s="1505"/>
      <c r="BT47" s="1505"/>
      <c r="BU47" s="1505"/>
      <c r="BV47" s="1505"/>
      <c r="BW47" s="1505"/>
      <c r="BX47" s="1505"/>
      <c r="BY47" s="1505"/>
      <c r="BZ47" s="1505"/>
      <c r="CA47" s="1505"/>
      <c r="CB47" s="1505"/>
      <c r="CC47" s="1505"/>
      <c r="CD47" s="1505"/>
      <c r="CE47" s="1505"/>
      <c r="CF47" s="1505"/>
    </row>
    <row r="48" spans="3:107" ht="8.25" customHeight="1">
      <c r="D48" s="92"/>
      <c r="E48" s="11"/>
      <c r="F48" s="11"/>
      <c r="G48" s="1280" t="s">
        <v>34</v>
      </c>
      <c r="H48" s="1253"/>
      <c r="I48" s="1253"/>
      <c r="J48" s="1471" t="s">
        <v>36</v>
      </c>
      <c r="K48" s="1471"/>
      <c r="L48" s="1471"/>
      <c r="M48" s="1471" t="s">
        <v>32</v>
      </c>
      <c r="N48" s="1471"/>
      <c r="O48" s="1471"/>
      <c r="P48" s="1471" t="s">
        <v>33</v>
      </c>
      <c r="Q48" s="1471"/>
      <c r="R48" s="1471"/>
      <c r="S48" s="1471" t="s">
        <v>34</v>
      </c>
      <c r="T48" s="1471"/>
      <c r="U48" s="1471"/>
      <c r="V48" s="1253" t="s">
        <v>26</v>
      </c>
      <c r="W48" s="1253"/>
      <c r="X48" s="1254"/>
      <c r="Y48" s="1417"/>
      <c r="Z48" s="1418"/>
      <c r="AA48" s="19"/>
      <c r="AB48" s="1280" t="s">
        <v>34</v>
      </c>
      <c r="AC48" s="1253"/>
      <c r="AD48" s="1253"/>
      <c r="AE48" s="1471" t="s">
        <v>36</v>
      </c>
      <c r="AF48" s="1471"/>
      <c r="AG48" s="1471"/>
      <c r="AH48" s="1471" t="s">
        <v>32</v>
      </c>
      <c r="AI48" s="1471"/>
      <c r="AJ48" s="1471"/>
      <c r="AK48" s="1471" t="s">
        <v>33</v>
      </c>
      <c r="AL48" s="1471"/>
      <c r="AM48" s="1471"/>
      <c r="AN48" s="1471" t="s">
        <v>34</v>
      </c>
      <c r="AO48" s="1471"/>
      <c r="AP48" s="1471"/>
      <c r="AQ48" s="1253" t="s">
        <v>26</v>
      </c>
      <c r="AR48" s="1253"/>
      <c r="AS48" s="1254"/>
      <c r="AT48" s="1623"/>
      <c r="AU48" s="1646"/>
      <c r="AV48" s="757"/>
      <c r="AW48" s="762"/>
      <c r="AX48" s="762"/>
      <c r="AY48" s="762"/>
      <c r="AZ48" s="762"/>
      <c r="BA48" s="762"/>
      <c r="BB48" s="762"/>
      <c r="BC48" s="762"/>
      <c r="BD48" s="762"/>
      <c r="BE48" s="762"/>
      <c r="BF48" s="762"/>
      <c r="BG48" s="762"/>
      <c r="BH48" s="762"/>
      <c r="BI48" s="762"/>
      <c r="BJ48" s="762"/>
      <c r="BK48" s="762"/>
      <c r="BL48" s="23"/>
      <c r="BM48" s="757"/>
      <c r="BO48" s="1647"/>
      <c r="BP48" s="1647"/>
      <c r="BQ48" s="1647"/>
      <c r="BR48" s="1417"/>
      <c r="BS48" s="1418"/>
      <c r="BU48" s="1647"/>
      <c r="BV48" s="1647"/>
      <c r="BW48" s="1647"/>
      <c r="BX48" s="1417"/>
      <c r="BY48" s="1418"/>
    </row>
    <row r="49" spans="4:111" ht="8.25" customHeight="1">
      <c r="D49" s="92"/>
      <c r="E49" s="11"/>
      <c r="F49" s="11"/>
      <c r="G49" s="1467" t="str">
        <f>IF(ISERROR(MID('保険料計算シート（非表示）'!E2,LEN('保険料計算シート（非表示）'!E2)-5,1)),"",MID('保険料計算シート（非表示）'!E2,LEN('保険料計算シート（非表示）'!E2)-5,1))</f>
        <v/>
      </c>
      <c r="H49" s="1468"/>
      <c r="I49" s="1468"/>
      <c r="J49" s="1468" t="str">
        <f>IF(ISERROR(MID('保険料計算シート（非表示）'!E2,LEN('保険料計算シート（非表示）'!E2)-4,1)),"",MID('保険料計算シート（非表示）'!E2,LEN('保険料計算シート（非表示）'!E2)-4,1))</f>
        <v/>
      </c>
      <c r="K49" s="1468"/>
      <c r="L49" s="1468"/>
      <c r="M49" s="1468" t="str">
        <f>IF(ISERROR(MID('保険料計算シート（非表示）'!E2,LEN('保険料計算シート（非表示）'!E2)-3,1)),"",MID('保険料計算シート（非表示）'!E2,LEN('保険料計算シート（非表示）'!E2)-3,1))</f>
        <v/>
      </c>
      <c r="N49" s="1468"/>
      <c r="O49" s="1468"/>
      <c r="P49" s="1468" t="str">
        <f>IF(ISERROR(MID('保険料計算シート（非表示）'!E2,LEN('保険料計算シート（非表示）'!E2)-2,1)),"",MID('保険料計算シート（非表示）'!E2,LEN('保険料計算シート（非表示）'!E2)-2,1))</f>
        <v/>
      </c>
      <c r="Q49" s="1468"/>
      <c r="R49" s="1468"/>
      <c r="S49" s="1468" t="str">
        <f>IF(ISERROR(MID('保険料計算シート（非表示）'!E2,LEN('保険料計算シート（非表示）'!E2)-1,1)),"",MID('保険料計算シート（非表示）'!E2,LEN('保険料計算シート（非表示）'!E2)-1,1))</f>
        <v/>
      </c>
      <c r="T49" s="1468"/>
      <c r="U49" s="1468"/>
      <c r="V49" s="1518" t="str">
        <f>IF('保険料計算シート（非表示）'!E2=0,"",IF(ISERROR(MID('保険料計算シート（非表示）'!E2,LEN('保険料計算シート（非表示）'!E2),1)),"",MID('保険料計算シート（非表示）'!E2,LEN('保険料計算シート（非表示）'!E2),1)))</f>
        <v/>
      </c>
      <c r="W49" s="1518"/>
      <c r="X49" s="1519"/>
      <c r="Y49" s="1419"/>
      <c r="Z49" s="1418"/>
      <c r="AA49" s="19"/>
      <c r="AB49" s="1467" t="str">
        <f>IF(ISERROR(MID('保険料計算シート（非表示）'!F2,LEN('保険料計算シート（非表示）'!F2)-5,1)),"",MID('保険料計算シート（非表示）'!F2,LEN('保険料計算シート（非表示）'!F2)-5,1))</f>
        <v/>
      </c>
      <c r="AC49" s="1468"/>
      <c r="AD49" s="1468"/>
      <c r="AE49" s="1468" t="str">
        <f>IF(ISERROR(MID('保険料計算シート（非表示）'!F2,LEN('保険料計算シート（非表示）'!F2)-4,1)),"",MID('保険料計算シート（非表示）'!F2,LEN('保険料計算シート（非表示）'!F2)-4,1))</f>
        <v/>
      </c>
      <c r="AF49" s="1468"/>
      <c r="AG49" s="1468"/>
      <c r="AH49" s="1468" t="str">
        <f>IF(ISERROR(MID('保険料計算シート（非表示）'!F2,LEN('保険料計算シート（非表示）'!F2)-3,1)),"",MID('保険料計算シート（非表示）'!F2,LEN('保険料計算シート（非表示）'!F2)-3,1))</f>
        <v/>
      </c>
      <c r="AI49" s="1468"/>
      <c r="AJ49" s="1468"/>
      <c r="AK49" s="1468" t="str">
        <f>IF(ISERROR(MID('保険料計算シート（非表示）'!F2,LEN('保険料計算シート（非表示）'!F2)-2,1)),"",MID('保険料計算シート（非表示）'!F2,LEN('保険料計算シート（非表示）'!F2)-2,1))</f>
        <v/>
      </c>
      <c r="AL49" s="1468"/>
      <c r="AM49" s="1468"/>
      <c r="AN49" s="1468" t="str">
        <f>IF(ISERROR(MID('保険料計算シート（非表示）'!F2,LEN('保険料計算シート（非表示）'!F2)-1,1)),"",MID('保険料計算シート（非表示）'!F2,LEN('保険料計算シート（非表示）'!F2)-1,1))</f>
        <v/>
      </c>
      <c r="AO49" s="1468"/>
      <c r="AP49" s="1468"/>
      <c r="AQ49" s="1518" t="str">
        <f>IF('保険料計算シート（非表示）'!F2=0,"",IF(ISERROR(MID('保険料計算シート（非表示）'!F2,LEN('保険料計算シート（非表示）'!F2),1)),"",MID('保険料計算シート（非表示）'!F2,LEN('保険料計算シート（非表示）'!F2),1)))</f>
        <v/>
      </c>
      <c r="AR49" s="1518"/>
      <c r="AS49" s="1519"/>
      <c r="AT49" s="1418"/>
      <c r="AU49" s="1646"/>
      <c r="AV49" s="11"/>
      <c r="AW49" s="763"/>
      <c r="AX49" s="763"/>
      <c r="AY49" s="763"/>
      <c r="AZ49" s="763"/>
      <c r="BA49" s="763"/>
      <c r="BB49" s="763"/>
      <c r="BC49" s="763"/>
      <c r="BD49" s="763"/>
      <c r="BE49" s="763"/>
      <c r="BF49" s="763"/>
      <c r="BG49" s="763"/>
      <c r="BH49" s="763"/>
      <c r="BI49" s="763"/>
      <c r="BJ49" s="763"/>
      <c r="BK49" s="763"/>
      <c r="BL49" s="757"/>
      <c r="BM49" s="757"/>
      <c r="BO49" s="1647"/>
      <c r="BP49" s="1647"/>
      <c r="BQ49" s="1647"/>
      <c r="BR49" s="1419"/>
      <c r="BS49" s="1418"/>
      <c r="BU49" s="1647"/>
      <c r="BV49" s="1647"/>
      <c r="BW49" s="1647"/>
      <c r="BX49" s="1419"/>
      <c r="BY49" s="1418"/>
    </row>
    <row r="50" spans="4:111" ht="8.25" customHeight="1">
      <c r="D50" s="92"/>
      <c r="E50" s="11"/>
      <c r="F50" s="11"/>
      <c r="G50" s="1469"/>
      <c r="H50" s="1470"/>
      <c r="I50" s="1470"/>
      <c r="J50" s="1470"/>
      <c r="K50" s="1470"/>
      <c r="L50" s="1470"/>
      <c r="M50" s="1470"/>
      <c r="N50" s="1470"/>
      <c r="O50" s="1470"/>
      <c r="P50" s="1470"/>
      <c r="Q50" s="1470"/>
      <c r="R50" s="1470"/>
      <c r="S50" s="1470"/>
      <c r="T50" s="1470"/>
      <c r="U50" s="1470"/>
      <c r="V50" s="1520"/>
      <c r="W50" s="1520"/>
      <c r="X50" s="1521"/>
      <c r="Y50" s="1419"/>
      <c r="Z50" s="1418"/>
      <c r="AA50" s="19"/>
      <c r="AB50" s="1469"/>
      <c r="AC50" s="1470"/>
      <c r="AD50" s="1470"/>
      <c r="AE50" s="1470"/>
      <c r="AF50" s="1470"/>
      <c r="AG50" s="1470"/>
      <c r="AH50" s="1470"/>
      <c r="AI50" s="1470"/>
      <c r="AJ50" s="1470"/>
      <c r="AK50" s="1470"/>
      <c r="AL50" s="1470"/>
      <c r="AM50" s="1470"/>
      <c r="AN50" s="1470"/>
      <c r="AO50" s="1470"/>
      <c r="AP50" s="1470"/>
      <c r="AQ50" s="1520"/>
      <c r="AR50" s="1520"/>
      <c r="AS50" s="1521"/>
      <c r="AT50" s="1418"/>
      <c r="AU50" s="1646"/>
      <c r="AV50" s="11"/>
      <c r="AW50" s="763"/>
      <c r="AX50" s="763"/>
      <c r="AY50" s="763"/>
      <c r="AZ50" s="763"/>
      <c r="BA50" s="763"/>
      <c r="BB50" s="763"/>
      <c r="BC50" s="763"/>
      <c r="BD50" s="763"/>
      <c r="BE50" s="763"/>
      <c r="BF50" s="763"/>
      <c r="BG50" s="763"/>
      <c r="BH50" s="763"/>
      <c r="BI50" s="763"/>
      <c r="BJ50" s="763"/>
      <c r="BK50" s="763"/>
      <c r="BL50" s="757"/>
      <c r="BM50" s="757"/>
      <c r="BO50" s="1647"/>
      <c r="BP50" s="1647"/>
      <c r="BQ50" s="1647"/>
      <c r="BR50" s="1419"/>
      <c r="BS50" s="1418"/>
      <c r="BU50" s="1647"/>
      <c r="BV50" s="1647"/>
      <c r="BW50" s="1647"/>
      <c r="BX50" s="1419"/>
      <c r="BY50" s="1418"/>
    </row>
    <row r="51" spans="4:111" ht="5" customHeight="1" thickBot="1">
      <c r="D51" s="80"/>
      <c r="E51" s="81"/>
      <c r="F51" s="81"/>
      <c r="G51" s="91"/>
      <c r="H51" s="91"/>
      <c r="I51" s="91"/>
      <c r="J51" s="91"/>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c r="AN51" s="91"/>
      <c r="AO51" s="91"/>
      <c r="AP51" s="91"/>
      <c r="AQ51" s="91"/>
      <c r="AR51" s="91"/>
      <c r="AS51" s="91"/>
      <c r="AT51" s="91"/>
      <c r="AU51" s="82"/>
      <c r="AV51" s="755"/>
      <c r="AW51" s="755"/>
      <c r="AX51" s="755"/>
      <c r="AY51" s="755"/>
      <c r="AZ51" s="755"/>
      <c r="BA51" s="755"/>
      <c r="BB51" s="755"/>
      <c r="BC51" s="755"/>
      <c r="BD51" s="755"/>
      <c r="BE51" s="755"/>
      <c r="BF51" s="755"/>
      <c r="BG51" s="755"/>
      <c r="BH51" s="755"/>
      <c r="BI51" s="755"/>
      <c r="BJ51" s="755"/>
      <c r="BK51" s="755"/>
      <c r="BL51" s="757"/>
      <c r="BM51" s="757"/>
      <c r="BO51" s="18"/>
      <c r="BP51" s="18"/>
      <c r="BQ51" s="18"/>
      <c r="CD51" s="74"/>
      <c r="CE51" s="74"/>
      <c r="CF51" s="1696" t="s">
        <v>53</v>
      </c>
      <c r="CG51" s="1696"/>
      <c r="CH51" s="1696"/>
      <c r="CI51" s="1696"/>
      <c r="CJ51" s="1696"/>
      <c r="CK51" s="1696"/>
      <c r="CL51" s="1696"/>
      <c r="CM51" s="1696"/>
      <c r="CN51" s="1696"/>
      <c r="CO51" s="1696"/>
      <c r="CP51" s="1696"/>
      <c r="CQ51" s="1696"/>
      <c r="CR51" s="1696"/>
      <c r="CS51" s="1696"/>
      <c r="CT51" s="1696"/>
      <c r="CU51" s="1696"/>
      <c r="CV51" s="1696"/>
      <c r="CW51" s="1696"/>
      <c r="CX51" s="1696"/>
      <c r="CY51" s="1696"/>
      <c r="CZ51" s="1696"/>
      <c r="DA51" s="1696"/>
      <c r="DB51" s="1696"/>
      <c r="DC51" s="74"/>
    </row>
    <row r="52" spans="4:111" ht="8.25" customHeight="1" thickTop="1">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755"/>
      <c r="AY52" s="755"/>
      <c r="AZ52" s="755"/>
      <c r="BA52" s="755"/>
      <c r="BB52" s="755"/>
      <c r="BC52" s="755"/>
      <c r="BD52" s="755"/>
      <c r="BE52" s="755"/>
      <c r="BF52" s="755"/>
      <c r="BG52" s="755"/>
      <c r="BH52" s="755"/>
      <c r="BI52" s="755"/>
      <c r="BJ52" s="755"/>
      <c r="BK52" s="755"/>
      <c r="BL52" s="756"/>
      <c r="BM52" s="756"/>
      <c r="BO52" s="18"/>
      <c r="BP52" s="18"/>
      <c r="BQ52" s="18"/>
      <c r="CC52" s="74"/>
      <c r="CD52" s="74"/>
      <c r="CE52" s="74"/>
      <c r="CF52" s="1696"/>
      <c r="CG52" s="1696"/>
      <c r="CH52" s="1696"/>
      <c r="CI52" s="1696"/>
      <c r="CJ52" s="1696"/>
      <c r="CK52" s="1696"/>
      <c r="CL52" s="1696"/>
      <c r="CM52" s="1696"/>
      <c r="CN52" s="1696"/>
      <c r="CO52" s="1696"/>
      <c r="CP52" s="1696"/>
      <c r="CQ52" s="1696"/>
      <c r="CR52" s="1696"/>
      <c r="CS52" s="1696"/>
      <c r="CT52" s="1696"/>
      <c r="CU52" s="1696"/>
      <c r="CV52" s="1696"/>
      <c r="CW52" s="1696"/>
      <c r="CX52" s="1696"/>
      <c r="CY52" s="1696"/>
      <c r="CZ52" s="1696"/>
      <c r="DA52" s="1696"/>
      <c r="DB52" s="1696"/>
      <c r="DC52" s="74"/>
    </row>
    <row r="53" spans="4:111" ht="8.25" customHeight="1"/>
    <row r="54" spans="4:111" ht="8.25" customHeight="1">
      <c r="D54" s="1124" t="s">
        <v>93</v>
      </c>
      <c r="E54" s="1125"/>
      <c r="F54" s="1126"/>
      <c r="G54" s="32"/>
      <c r="H54" s="1434" t="s">
        <v>110</v>
      </c>
      <c r="I54" s="1434"/>
      <c r="J54" s="1434"/>
      <c r="K54" s="32"/>
      <c r="L54" s="32"/>
      <c r="M54" s="32"/>
      <c r="N54" s="32"/>
      <c r="O54" s="32"/>
      <c r="P54" s="32"/>
      <c r="Q54" s="33"/>
      <c r="R54" s="47"/>
      <c r="S54" s="41"/>
      <c r="T54" s="41"/>
      <c r="U54" s="41"/>
      <c r="V54" s="41"/>
      <c r="W54" s="41"/>
      <c r="X54" s="41"/>
      <c r="Y54" s="41"/>
      <c r="Z54" s="41"/>
      <c r="AA54" s="41"/>
      <c r="AB54" s="41"/>
      <c r="AC54" s="41"/>
      <c r="AD54" s="41"/>
      <c r="AE54" s="41"/>
      <c r="AF54" s="1544" t="s">
        <v>111</v>
      </c>
      <c r="AG54" s="1544"/>
      <c r="AH54" s="1544"/>
      <c r="AI54" s="1544"/>
      <c r="AJ54" s="1544"/>
      <c r="AK54" s="1544"/>
      <c r="AL54" s="1544"/>
      <c r="AM54" s="1544"/>
      <c r="AN54" s="1544"/>
      <c r="AO54" s="41"/>
      <c r="AP54" s="41"/>
      <c r="AQ54" s="41"/>
      <c r="AR54" s="1420" t="str">
        <f>TEXT(DATE(LEFT('設定シート（非表示）'!C6,4)-1,4,1),"ggg")</f>
        <v>令和</v>
      </c>
      <c r="AS54" s="1420"/>
      <c r="AT54" s="1420"/>
      <c r="AU54" s="1420"/>
      <c r="AV54" s="1648" t="str">
        <f>TEXT(DATE(LEFT('設定シート（非表示）'!C6,4)-1,4,1),"e")</f>
        <v>5</v>
      </c>
      <c r="AW54" s="1420"/>
      <c r="AX54" s="1420"/>
      <c r="AY54" s="1420" t="s">
        <v>28</v>
      </c>
      <c r="AZ54" s="1420"/>
      <c r="BA54" s="1420">
        <v>4</v>
      </c>
      <c r="BB54" s="1420"/>
      <c r="BC54" s="1420"/>
      <c r="BD54" s="1420" t="s">
        <v>54</v>
      </c>
      <c r="BE54" s="1420"/>
      <c r="BF54" s="1420">
        <v>1</v>
      </c>
      <c r="BG54" s="1420"/>
      <c r="BH54" s="1420"/>
      <c r="BI54" s="1420" t="s">
        <v>58</v>
      </c>
      <c r="BJ54" s="1420"/>
      <c r="BK54" s="41"/>
      <c r="BL54" s="1420" t="s">
        <v>59</v>
      </c>
      <c r="BM54" s="1420"/>
      <c r="BN54" s="1420"/>
      <c r="BO54" s="1420"/>
      <c r="BP54" s="41"/>
      <c r="BQ54" s="1420" t="str">
        <f>TEXT(DATE(LEFT('設定シート（非表示）'!C6,4)-1,5,11),"ggg")</f>
        <v>令和</v>
      </c>
      <c r="BR54" s="1420"/>
      <c r="BS54" s="1420"/>
      <c r="BT54" s="1420"/>
      <c r="BU54" s="1648" t="str">
        <f>TEXT(DATE(LEFT('設定シート（非表示）'!C6,4),4,1),"e")</f>
        <v>6</v>
      </c>
      <c r="BV54" s="1420"/>
      <c r="BW54" s="1420"/>
      <c r="BX54" s="1420" t="s">
        <v>28</v>
      </c>
      <c r="BY54" s="1420"/>
      <c r="BZ54" s="1420">
        <v>3</v>
      </c>
      <c r="CA54" s="1420"/>
      <c r="CB54" s="1420"/>
      <c r="CC54" s="1420" t="s">
        <v>54</v>
      </c>
      <c r="CD54" s="1420"/>
      <c r="CE54" s="1420">
        <v>31</v>
      </c>
      <c r="CF54" s="1420"/>
      <c r="CG54" s="1420"/>
      <c r="CH54" s="1420" t="s">
        <v>58</v>
      </c>
      <c r="CI54" s="1420"/>
      <c r="CJ54" s="41"/>
      <c r="CK54" s="1420" t="s">
        <v>112</v>
      </c>
      <c r="CL54" s="1420"/>
      <c r="CM54" s="1420"/>
      <c r="CN54" s="1420"/>
      <c r="CO54" s="14"/>
      <c r="CP54" s="41"/>
      <c r="CQ54" s="41"/>
      <c r="CR54" s="41"/>
      <c r="CS54" s="41"/>
      <c r="CT54" s="41"/>
      <c r="CU54" s="41"/>
      <c r="CV54" s="41"/>
      <c r="CW54" s="41"/>
      <c r="CX54" s="14"/>
      <c r="CY54" s="14"/>
      <c r="CZ54" s="14"/>
      <c r="DA54" s="14"/>
      <c r="DB54" s="14"/>
      <c r="DC54" s="16"/>
    </row>
    <row r="55" spans="4:111" ht="8.25" customHeight="1">
      <c r="D55" s="1127"/>
      <c r="E55" s="1128"/>
      <c r="F55" s="1129"/>
      <c r="G55" s="34"/>
      <c r="H55" s="1265"/>
      <c r="I55" s="1265"/>
      <c r="J55" s="1265"/>
      <c r="K55" s="34"/>
      <c r="L55" s="34"/>
      <c r="M55" s="34"/>
      <c r="N55" s="34"/>
      <c r="O55" s="34"/>
      <c r="P55" s="34"/>
      <c r="Q55" s="35"/>
      <c r="R55" s="48"/>
      <c r="S55" s="31"/>
      <c r="T55" s="31"/>
      <c r="U55" s="31"/>
      <c r="V55" s="31"/>
      <c r="W55" s="31"/>
      <c r="X55" s="31"/>
      <c r="Y55" s="31"/>
      <c r="Z55" s="31"/>
      <c r="AA55" s="31"/>
      <c r="AB55" s="31"/>
      <c r="AC55" s="31"/>
      <c r="AD55" s="31"/>
      <c r="AE55" s="31"/>
      <c r="AF55" s="1456"/>
      <c r="AG55" s="1456"/>
      <c r="AH55" s="1456"/>
      <c r="AI55" s="1456"/>
      <c r="AJ55" s="1456"/>
      <c r="AK55" s="1456"/>
      <c r="AL55" s="1456"/>
      <c r="AM55" s="1456"/>
      <c r="AN55" s="1456"/>
      <c r="AO55" s="31"/>
      <c r="AP55" s="31"/>
      <c r="AQ55" s="31"/>
      <c r="AR55" s="1421"/>
      <c r="AS55" s="1421"/>
      <c r="AT55" s="1421"/>
      <c r="AU55" s="1421"/>
      <c r="AV55" s="1421"/>
      <c r="AW55" s="1421"/>
      <c r="AX55" s="1421"/>
      <c r="AY55" s="1421"/>
      <c r="AZ55" s="1421"/>
      <c r="BA55" s="1421"/>
      <c r="BB55" s="1421"/>
      <c r="BC55" s="1421"/>
      <c r="BD55" s="1421"/>
      <c r="BE55" s="1421"/>
      <c r="BF55" s="1421"/>
      <c r="BG55" s="1421"/>
      <c r="BH55" s="1421"/>
      <c r="BI55" s="1421"/>
      <c r="BJ55" s="1421"/>
      <c r="BK55" s="31"/>
      <c r="BL55" s="1421"/>
      <c r="BM55" s="1421"/>
      <c r="BN55" s="1421"/>
      <c r="BO55" s="1421"/>
      <c r="BP55" s="31"/>
      <c r="BQ55" s="1421"/>
      <c r="BR55" s="1421"/>
      <c r="BS55" s="1421"/>
      <c r="BT55" s="1421"/>
      <c r="BU55" s="1421"/>
      <c r="BV55" s="1421"/>
      <c r="BW55" s="1421"/>
      <c r="BX55" s="1421"/>
      <c r="BY55" s="1421"/>
      <c r="BZ55" s="1421"/>
      <c r="CA55" s="1421"/>
      <c r="CB55" s="1421"/>
      <c r="CC55" s="1421"/>
      <c r="CD55" s="1421"/>
      <c r="CE55" s="1421"/>
      <c r="CF55" s="1421"/>
      <c r="CG55" s="1421"/>
      <c r="CH55" s="1421"/>
      <c r="CI55" s="1421"/>
      <c r="CJ55" s="31"/>
      <c r="CK55" s="1421"/>
      <c r="CL55" s="1421"/>
      <c r="CM55" s="1421"/>
      <c r="CN55" s="1421"/>
      <c r="CP55" s="31"/>
      <c r="CQ55" s="31"/>
      <c r="CR55" s="31"/>
      <c r="CS55" s="31"/>
      <c r="CT55" s="31"/>
      <c r="CU55" s="31"/>
      <c r="CV55" s="31"/>
      <c r="CW55" s="31"/>
      <c r="CX55" s="11"/>
      <c r="CY55" s="11"/>
      <c r="CZ55" s="11"/>
      <c r="DA55" s="11"/>
      <c r="DB55" s="11"/>
      <c r="DC55" s="19"/>
    </row>
    <row r="56" spans="4:111" ht="8.25" customHeight="1">
      <c r="D56" s="1127"/>
      <c r="E56" s="1128"/>
      <c r="F56" s="1129"/>
      <c r="G56" s="34"/>
      <c r="H56" s="1265"/>
      <c r="I56" s="1265"/>
      <c r="J56" s="1265"/>
      <c r="K56" s="34"/>
      <c r="L56" s="34"/>
      <c r="M56" s="34"/>
      <c r="N56" s="34"/>
      <c r="O56" s="34"/>
      <c r="P56" s="34"/>
      <c r="Q56" s="35"/>
      <c r="R56" s="49"/>
      <c r="S56" s="43"/>
      <c r="T56" s="43"/>
      <c r="U56" s="43"/>
      <c r="V56" s="43"/>
      <c r="W56" s="43"/>
      <c r="X56" s="43"/>
      <c r="Y56" s="43"/>
      <c r="Z56" s="43"/>
      <c r="AA56" s="43"/>
      <c r="AB56" s="43"/>
      <c r="AC56" s="43"/>
      <c r="AD56" s="43"/>
      <c r="AE56" s="43"/>
      <c r="AF56" s="1457"/>
      <c r="AG56" s="1457"/>
      <c r="AH56" s="1457"/>
      <c r="AI56" s="1457"/>
      <c r="AJ56" s="1457"/>
      <c r="AK56" s="1457"/>
      <c r="AL56" s="1457"/>
      <c r="AM56" s="1457"/>
      <c r="AN56" s="1457"/>
      <c r="AO56" s="43"/>
      <c r="AP56" s="43"/>
      <c r="AQ56" s="43"/>
      <c r="AR56" s="1422"/>
      <c r="AS56" s="1422"/>
      <c r="AT56" s="1422"/>
      <c r="AU56" s="1422"/>
      <c r="AV56" s="1422"/>
      <c r="AW56" s="1422"/>
      <c r="AX56" s="1422"/>
      <c r="AY56" s="1422"/>
      <c r="AZ56" s="1422"/>
      <c r="BA56" s="1422"/>
      <c r="BB56" s="1422"/>
      <c r="BC56" s="1422"/>
      <c r="BD56" s="1422"/>
      <c r="BE56" s="1422"/>
      <c r="BF56" s="1422"/>
      <c r="BG56" s="1422"/>
      <c r="BH56" s="1422"/>
      <c r="BI56" s="1422"/>
      <c r="BJ56" s="1422"/>
      <c r="BK56" s="43"/>
      <c r="BL56" s="1422"/>
      <c r="BM56" s="1422"/>
      <c r="BN56" s="1422"/>
      <c r="BO56" s="1422"/>
      <c r="BP56" s="43"/>
      <c r="BQ56" s="1422"/>
      <c r="BR56" s="1422"/>
      <c r="BS56" s="1422"/>
      <c r="BT56" s="1422"/>
      <c r="BU56" s="1422"/>
      <c r="BV56" s="1422"/>
      <c r="BW56" s="1422"/>
      <c r="BX56" s="1422"/>
      <c r="BY56" s="1422"/>
      <c r="BZ56" s="1422"/>
      <c r="CA56" s="1422"/>
      <c r="CB56" s="1422"/>
      <c r="CC56" s="1422"/>
      <c r="CD56" s="1422"/>
      <c r="CE56" s="1422"/>
      <c r="CF56" s="1422"/>
      <c r="CG56" s="1422"/>
      <c r="CH56" s="1422"/>
      <c r="CI56" s="1422"/>
      <c r="CJ56" s="43"/>
      <c r="CK56" s="1422"/>
      <c r="CL56" s="1422"/>
      <c r="CM56" s="1422"/>
      <c r="CN56" s="1422"/>
      <c r="CP56" s="43"/>
      <c r="CQ56" s="43"/>
      <c r="CR56" s="43"/>
      <c r="CS56" s="43"/>
      <c r="CT56" s="43"/>
      <c r="CU56" s="43"/>
      <c r="CV56" s="43"/>
      <c r="CW56" s="43"/>
      <c r="CX56" s="11"/>
      <c r="CY56" s="11"/>
      <c r="CZ56" s="11"/>
      <c r="DA56" s="11"/>
      <c r="DB56" s="11"/>
      <c r="DC56" s="19"/>
    </row>
    <row r="57" spans="4:111" ht="8.25" customHeight="1">
      <c r="D57" s="1127"/>
      <c r="E57" s="1128"/>
      <c r="F57" s="1129"/>
      <c r="G57" s="36"/>
      <c r="H57" s="1485" t="s">
        <v>113</v>
      </c>
      <c r="I57" s="1485"/>
      <c r="J57" s="1485"/>
      <c r="K57" s="1485"/>
      <c r="L57" s="1485"/>
      <c r="M57" s="1485"/>
      <c r="N57" s="1485"/>
      <c r="O57" s="1485"/>
      <c r="P57" s="1485"/>
      <c r="Q57" s="37"/>
      <c r="R57" s="28"/>
      <c r="S57" s="11"/>
      <c r="T57" s="11"/>
      <c r="U57" s="11"/>
      <c r="V57" s="1456" t="s">
        <v>385</v>
      </c>
      <c r="W57" s="1456"/>
      <c r="X57" s="1456"/>
      <c r="Y57" s="1456"/>
      <c r="Z57" s="1456"/>
      <c r="AA57" s="1456"/>
      <c r="AB57" s="1456"/>
      <c r="AC57" s="1456"/>
      <c r="AD57" s="1456"/>
      <c r="AE57" s="1456"/>
      <c r="AF57" s="1456"/>
      <c r="AG57" s="1456"/>
      <c r="AH57" s="1456"/>
      <c r="AI57" s="1456"/>
      <c r="AJ57" s="1456"/>
      <c r="AK57" s="1456"/>
      <c r="AL57" s="1456"/>
      <c r="AM57" s="1456"/>
      <c r="AN57" s="1456"/>
      <c r="AO57" s="1456"/>
      <c r="AP57" s="1456"/>
      <c r="AQ57" s="1456"/>
      <c r="AR57" s="1456"/>
      <c r="AS57" s="1456"/>
      <c r="AT57" s="1456"/>
      <c r="AU57" s="1456"/>
      <c r="AV57" s="1456"/>
      <c r="AW57" s="11"/>
      <c r="AX57" s="11"/>
      <c r="AY57" s="11"/>
      <c r="AZ57" s="11"/>
      <c r="BA57" s="19"/>
      <c r="BB57" s="1402" t="s">
        <v>386</v>
      </c>
      <c r="BC57" s="1403"/>
      <c r="BD57" s="1403"/>
      <c r="BE57" s="1403"/>
      <c r="BF57" s="1403"/>
      <c r="BG57" s="1403"/>
      <c r="BH57" s="1403"/>
      <c r="BI57" s="1403"/>
      <c r="BJ57" s="1403"/>
      <c r="BK57" s="1403"/>
      <c r="BL57" s="1403"/>
      <c r="BM57" s="1404"/>
      <c r="BN57" s="11"/>
      <c r="BO57" s="11"/>
      <c r="BP57" s="11"/>
      <c r="BQ57" s="1544" t="s">
        <v>60</v>
      </c>
      <c r="BR57" s="1544"/>
      <c r="BS57" s="1544"/>
      <c r="BT57" s="1544"/>
      <c r="BU57" s="1544"/>
      <c r="BV57" s="1544"/>
      <c r="BW57" s="1544"/>
      <c r="BX57" s="1544"/>
      <c r="BY57" s="1544"/>
      <c r="BZ57" s="1544"/>
      <c r="CA57" s="1544"/>
      <c r="CB57" s="1544"/>
      <c r="CC57" s="1544"/>
      <c r="CD57" s="1544"/>
      <c r="CE57" s="1544"/>
      <c r="CF57" s="1544"/>
      <c r="CG57" s="1544"/>
      <c r="CH57" s="1544"/>
      <c r="CI57" s="1544"/>
      <c r="CJ57" s="1544"/>
      <c r="CK57" s="1544"/>
      <c r="CL57" s="1544"/>
      <c r="CM57" s="1544"/>
      <c r="CN57" s="1544"/>
      <c r="CO57" s="1544"/>
      <c r="CP57" s="1544"/>
      <c r="CQ57" s="1544"/>
      <c r="CR57" s="1544"/>
      <c r="CS57" s="1544"/>
      <c r="CT57" s="1544"/>
      <c r="CU57" s="1544"/>
      <c r="CV57" s="1544"/>
      <c r="CW57" s="1544"/>
      <c r="CX57" s="14"/>
      <c r="CY57" s="14"/>
      <c r="CZ57" s="14"/>
      <c r="DA57" s="14"/>
      <c r="DB57" s="14"/>
      <c r="DC57" s="16"/>
      <c r="DD57" s="1941" t="s">
        <v>569</v>
      </c>
      <c r="DE57" s="1942"/>
      <c r="DF57" s="1937" t="s">
        <v>571</v>
      </c>
      <c r="DG57" s="1937"/>
    </row>
    <row r="58" spans="4:111" ht="8.25" customHeight="1">
      <c r="D58" s="1127"/>
      <c r="E58" s="1128"/>
      <c r="F58" s="1129"/>
      <c r="G58" s="36"/>
      <c r="H58" s="1485"/>
      <c r="I58" s="1485"/>
      <c r="J58" s="1485"/>
      <c r="K58" s="1485"/>
      <c r="L58" s="1485"/>
      <c r="M58" s="1485"/>
      <c r="N58" s="1485"/>
      <c r="O58" s="1485"/>
      <c r="P58" s="1485"/>
      <c r="Q58" s="37"/>
      <c r="R58" s="28"/>
      <c r="S58" s="11"/>
      <c r="T58" s="11"/>
      <c r="U58" s="11"/>
      <c r="V58" s="1456"/>
      <c r="W58" s="1456"/>
      <c r="X58" s="1456"/>
      <c r="Y58" s="1456"/>
      <c r="Z58" s="1456"/>
      <c r="AA58" s="1456"/>
      <c r="AB58" s="1456"/>
      <c r="AC58" s="1456"/>
      <c r="AD58" s="1456"/>
      <c r="AE58" s="1456"/>
      <c r="AF58" s="1456"/>
      <c r="AG58" s="1456"/>
      <c r="AH58" s="1456"/>
      <c r="AI58" s="1456"/>
      <c r="AJ58" s="1456"/>
      <c r="AK58" s="1456"/>
      <c r="AL58" s="1456"/>
      <c r="AM58" s="1456"/>
      <c r="AN58" s="1456"/>
      <c r="AO58" s="1456"/>
      <c r="AP58" s="1456"/>
      <c r="AQ58" s="1456"/>
      <c r="AR58" s="1456"/>
      <c r="AS58" s="1456"/>
      <c r="AT58" s="1456"/>
      <c r="AU58" s="1456"/>
      <c r="AV58" s="1456"/>
      <c r="AW58" s="11"/>
      <c r="AX58" s="11"/>
      <c r="AY58" s="11"/>
      <c r="AZ58" s="11"/>
      <c r="BA58" s="19"/>
      <c r="BB58" s="1405"/>
      <c r="BC58" s="1406"/>
      <c r="BD58" s="1406"/>
      <c r="BE58" s="1406"/>
      <c r="BF58" s="1406"/>
      <c r="BG58" s="1406"/>
      <c r="BH58" s="1406"/>
      <c r="BI58" s="1406"/>
      <c r="BJ58" s="1406"/>
      <c r="BK58" s="1406"/>
      <c r="BL58" s="1406"/>
      <c r="BM58" s="1407"/>
      <c r="BN58" s="11"/>
      <c r="BO58" s="11"/>
      <c r="BP58" s="11"/>
      <c r="BQ58" s="1456"/>
      <c r="BR58" s="1456"/>
      <c r="BS58" s="1456"/>
      <c r="BT58" s="1456"/>
      <c r="BU58" s="1456"/>
      <c r="BV58" s="1456"/>
      <c r="BW58" s="1456"/>
      <c r="BX58" s="1456"/>
      <c r="BY58" s="1456"/>
      <c r="BZ58" s="1456"/>
      <c r="CA58" s="1456"/>
      <c r="CB58" s="1456"/>
      <c r="CC58" s="1456"/>
      <c r="CD58" s="1456"/>
      <c r="CE58" s="1456"/>
      <c r="CF58" s="1456"/>
      <c r="CG58" s="1456"/>
      <c r="CH58" s="1456"/>
      <c r="CI58" s="1456"/>
      <c r="CJ58" s="1456"/>
      <c r="CK58" s="1456"/>
      <c r="CL58" s="1456"/>
      <c r="CM58" s="1456"/>
      <c r="CN58" s="1456"/>
      <c r="CO58" s="1456"/>
      <c r="CP58" s="1456"/>
      <c r="CQ58" s="1456"/>
      <c r="CR58" s="1456"/>
      <c r="CS58" s="1456"/>
      <c r="CT58" s="1456"/>
      <c r="CU58" s="1456"/>
      <c r="CV58" s="1456"/>
      <c r="CW58" s="1456"/>
      <c r="CX58" s="11"/>
      <c r="CY58" s="11"/>
      <c r="CZ58" s="11"/>
      <c r="DA58" s="11"/>
      <c r="DB58" s="11"/>
      <c r="DC58" s="19"/>
      <c r="DD58" s="1938" t="s">
        <v>91</v>
      </c>
      <c r="DE58" s="1939"/>
      <c r="DF58" s="1940" t="s">
        <v>92</v>
      </c>
      <c r="DG58" s="1940"/>
    </row>
    <row r="59" spans="4:111" ht="8.25" customHeight="1">
      <c r="D59" s="1127"/>
      <c r="E59" s="1128"/>
      <c r="F59" s="1129"/>
      <c r="G59" s="38"/>
      <c r="H59" s="1486"/>
      <c r="I59" s="1486"/>
      <c r="J59" s="1486"/>
      <c r="K59" s="1486"/>
      <c r="L59" s="1486"/>
      <c r="M59" s="1486"/>
      <c r="N59" s="1486"/>
      <c r="O59" s="1486"/>
      <c r="P59" s="1486"/>
      <c r="Q59" s="39"/>
      <c r="R59" s="40"/>
      <c r="S59" s="13"/>
      <c r="T59" s="13"/>
      <c r="U59" s="13"/>
      <c r="V59" s="1457"/>
      <c r="W59" s="1457"/>
      <c r="X59" s="1457"/>
      <c r="Y59" s="1457"/>
      <c r="Z59" s="1457"/>
      <c r="AA59" s="1457"/>
      <c r="AB59" s="1457"/>
      <c r="AC59" s="1457"/>
      <c r="AD59" s="1457"/>
      <c r="AE59" s="1457"/>
      <c r="AF59" s="1457"/>
      <c r="AG59" s="1457"/>
      <c r="AH59" s="1457"/>
      <c r="AI59" s="1457"/>
      <c r="AJ59" s="1457"/>
      <c r="AK59" s="1457"/>
      <c r="AL59" s="1457"/>
      <c r="AM59" s="1457"/>
      <c r="AN59" s="1457"/>
      <c r="AO59" s="1457"/>
      <c r="AP59" s="1457"/>
      <c r="AQ59" s="1457"/>
      <c r="AR59" s="1457"/>
      <c r="AS59" s="1457"/>
      <c r="AT59" s="1457"/>
      <c r="AU59" s="1457"/>
      <c r="AV59" s="1457"/>
      <c r="AW59" s="13"/>
      <c r="AX59" s="13"/>
      <c r="AY59" s="13"/>
      <c r="AZ59" s="13"/>
      <c r="BA59" s="21"/>
      <c r="BB59" s="1408"/>
      <c r="BC59" s="1409"/>
      <c r="BD59" s="1409"/>
      <c r="BE59" s="1409"/>
      <c r="BF59" s="1409"/>
      <c r="BG59" s="1409"/>
      <c r="BH59" s="1409"/>
      <c r="BI59" s="1409"/>
      <c r="BJ59" s="1409"/>
      <c r="BK59" s="1409"/>
      <c r="BL59" s="1409"/>
      <c r="BM59" s="1410"/>
      <c r="BN59" s="13"/>
      <c r="BO59" s="13"/>
      <c r="BP59" s="13"/>
      <c r="BQ59" s="1457"/>
      <c r="BR59" s="1457"/>
      <c r="BS59" s="1457"/>
      <c r="BT59" s="1457"/>
      <c r="BU59" s="1457"/>
      <c r="BV59" s="1457"/>
      <c r="BW59" s="1457"/>
      <c r="BX59" s="1457"/>
      <c r="BY59" s="1457"/>
      <c r="BZ59" s="1457"/>
      <c r="CA59" s="1457"/>
      <c r="CB59" s="1457"/>
      <c r="CC59" s="1457"/>
      <c r="CD59" s="1457"/>
      <c r="CE59" s="1457"/>
      <c r="CF59" s="1457"/>
      <c r="CG59" s="1457"/>
      <c r="CH59" s="1457"/>
      <c r="CI59" s="1457"/>
      <c r="CJ59" s="1457"/>
      <c r="CK59" s="1457"/>
      <c r="CL59" s="1457"/>
      <c r="CM59" s="1457"/>
      <c r="CN59" s="1457"/>
      <c r="CO59" s="1457"/>
      <c r="CP59" s="1457"/>
      <c r="CQ59" s="1457"/>
      <c r="CR59" s="1457"/>
      <c r="CS59" s="1457"/>
      <c r="CT59" s="1457"/>
      <c r="CU59" s="1457"/>
      <c r="CV59" s="1457"/>
      <c r="CW59" s="1457"/>
      <c r="CX59" s="13"/>
      <c r="CY59" s="13"/>
      <c r="CZ59" s="13"/>
      <c r="DA59" s="13"/>
      <c r="DB59" s="13"/>
      <c r="DC59" s="21"/>
      <c r="DD59" s="1938"/>
      <c r="DE59" s="1939"/>
      <c r="DF59" s="1940"/>
      <c r="DG59" s="1940"/>
    </row>
    <row r="60" spans="4:111" ht="8.25" customHeight="1">
      <c r="D60" s="1127"/>
      <c r="E60" s="1128"/>
      <c r="F60" s="1129"/>
      <c r="G60" s="1433" t="s">
        <v>387</v>
      </c>
      <c r="H60" s="1434"/>
      <c r="I60" s="1434"/>
      <c r="J60" s="1434"/>
      <c r="K60" s="1434"/>
      <c r="L60" s="1434"/>
      <c r="M60" s="1434"/>
      <c r="N60" s="1434"/>
      <c r="O60" s="1434"/>
      <c r="P60" s="1434"/>
      <c r="Q60" s="1435"/>
      <c r="R60" s="1180" t="s">
        <v>114</v>
      </c>
      <c r="S60" s="1181"/>
      <c r="T60" s="1181"/>
      <c r="U60" s="1181"/>
      <c r="V60" s="22"/>
      <c r="W60" s="22" t="s">
        <v>32</v>
      </c>
      <c r="X60" s="22"/>
      <c r="Y60" s="22"/>
      <c r="Z60" s="22" t="s">
        <v>33</v>
      </c>
      <c r="AA60" s="22"/>
      <c r="AB60" s="22"/>
      <c r="AC60" s="22" t="s">
        <v>34</v>
      </c>
      <c r="AD60" s="22"/>
      <c r="AE60" s="22"/>
      <c r="AF60" s="22" t="s">
        <v>35</v>
      </c>
      <c r="AG60" s="22"/>
      <c r="AH60" s="22"/>
      <c r="AI60" s="22" t="s">
        <v>32</v>
      </c>
      <c r="AJ60" s="22"/>
      <c r="AK60" s="22"/>
      <c r="AL60" s="22" t="s">
        <v>33</v>
      </c>
      <c r="AM60" s="22"/>
      <c r="AN60" s="22"/>
      <c r="AO60" s="22" t="s">
        <v>34</v>
      </c>
      <c r="AP60" s="22"/>
      <c r="AQ60" s="22"/>
      <c r="AR60" s="22" t="s">
        <v>36</v>
      </c>
      <c r="AS60" s="22"/>
      <c r="AT60" s="22"/>
      <c r="AU60" s="22" t="s">
        <v>32</v>
      </c>
      <c r="AV60" s="22"/>
      <c r="AW60" s="11"/>
      <c r="AX60" s="11"/>
      <c r="AY60" s="11"/>
      <c r="AZ60" s="11"/>
      <c r="BA60" s="19"/>
      <c r="BB60" s="1536" t="s">
        <v>115</v>
      </c>
      <c r="BC60" s="1522"/>
      <c r="BD60" s="125"/>
      <c r="BE60" s="125"/>
      <c r="BF60" s="125"/>
      <c r="BG60" s="125"/>
      <c r="BH60" s="1522" t="s">
        <v>42</v>
      </c>
      <c r="BI60" s="1522"/>
      <c r="BJ60" s="1522"/>
      <c r="BK60" s="1522"/>
      <c r="BL60" s="1522"/>
      <c r="BM60" s="1523"/>
      <c r="BN60" s="1538" t="s">
        <v>116</v>
      </c>
      <c r="BO60" s="1181"/>
      <c r="BP60" s="1181"/>
      <c r="BQ60" s="1181"/>
      <c r="BR60" s="15"/>
      <c r="BS60" s="15" t="s">
        <v>33</v>
      </c>
      <c r="BT60" s="15"/>
      <c r="BU60" s="15"/>
      <c r="BV60" s="15" t="s">
        <v>34</v>
      </c>
      <c r="BW60" s="15"/>
      <c r="BX60" s="15"/>
      <c r="BY60" s="15" t="s">
        <v>35</v>
      </c>
      <c r="BZ60" s="15"/>
      <c r="CA60" s="15"/>
      <c r="CB60" s="15" t="s">
        <v>32</v>
      </c>
      <c r="CC60" s="15"/>
      <c r="CD60" s="15"/>
      <c r="CE60" s="15" t="s">
        <v>33</v>
      </c>
      <c r="CF60" s="15"/>
      <c r="CG60" s="15"/>
      <c r="CH60" s="15" t="s">
        <v>34</v>
      </c>
      <c r="CI60" s="15"/>
      <c r="CJ60" s="15"/>
      <c r="CK60" s="15" t="s">
        <v>36</v>
      </c>
      <c r="CL60" s="15"/>
      <c r="CM60" s="15"/>
      <c r="CN60" s="15" t="s">
        <v>32</v>
      </c>
      <c r="CO60" s="15"/>
      <c r="CP60" s="15"/>
      <c r="CQ60" s="15" t="s">
        <v>33</v>
      </c>
      <c r="CR60" s="15"/>
      <c r="CS60" s="15"/>
      <c r="CT60" s="15" t="s">
        <v>34</v>
      </c>
      <c r="CU60" s="15"/>
      <c r="CV60" s="15"/>
      <c r="CW60" s="15" t="s">
        <v>27</v>
      </c>
      <c r="CX60" s="15"/>
      <c r="CY60" s="11"/>
      <c r="CZ60" s="11"/>
      <c r="DA60" s="11"/>
      <c r="DB60" s="11"/>
      <c r="DC60" s="19"/>
      <c r="DD60" s="1938"/>
      <c r="DE60" s="1939"/>
      <c r="DF60" s="1940"/>
      <c r="DG60" s="1940"/>
    </row>
    <row r="61" spans="4:111" ht="8.25" customHeight="1">
      <c r="D61" s="1127"/>
      <c r="E61" s="1128"/>
      <c r="F61" s="1129"/>
      <c r="G61" s="1436"/>
      <c r="H61" s="1265"/>
      <c r="I61" s="1265"/>
      <c r="J61" s="1265"/>
      <c r="K61" s="1265"/>
      <c r="L61" s="1265"/>
      <c r="M61" s="1265"/>
      <c r="N61" s="1265"/>
      <c r="O61" s="1265"/>
      <c r="P61" s="1265"/>
      <c r="Q61" s="1437"/>
      <c r="R61" s="1182"/>
      <c r="S61" s="1183"/>
      <c r="T61" s="1183"/>
      <c r="U61" s="1183"/>
      <c r="V61" s="1186" t="str">
        <f>IF(ISERROR(MID('保険料計算シート（非表示）'!E5,LEN('保険料計算シート（非表示）'!E5)-8,1)),"",MID('保険料計算シート（非表示）'!E5,LEN('保険料計算シート（非表示）'!E5)-8,1))</f>
        <v/>
      </c>
      <c r="W61" s="1187"/>
      <c r="X61" s="1187"/>
      <c r="Y61" s="1178" t="str">
        <f>IF(ISERROR(MID('保険料計算シート（非表示）'!E5,LEN('保険料計算シート（非表示）'!E5)-7,1)),"",MID('保険料計算シート（非表示）'!E5,LEN('保険料計算シート（非表示）'!E5)-7,1))</f>
        <v/>
      </c>
      <c r="Z61" s="1178"/>
      <c r="AA61" s="1178"/>
      <c r="AB61" s="1178" t="str">
        <f>IF(ISERROR(MID('保険料計算シート（非表示）'!E5,LEN('保険料計算シート（非表示）'!E5)-6,1)),"",MID('保険料計算シート（非表示）'!E5,LEN('保険料計算シート（非表示）'!E5)-6,1))</f>
        <v/>
      </c>
      <c r="AC61" s="1178"/>
      <c r="AD61" s="1178"/>
      <c r="AE61" s="1178" t="str">
        <f>IF(ISERROR(MID('保険料計算シート（非表示）'!E5,LEN('保険料計算シート（非表示）'!E5)-5,1)),"",MID('保険料計算シート（非表示）'!E5,LEN('保険料計算シート（非表示）'!E5)-5,1))</f>
        <v/>
      </c>
      <c r="AF61" s="1178"/>
      <c r="AG61" s="1178"/>
      <c r="AH61" s="1178" t="str">
        <f>IF(ISERROR(MID('保険料計算シート（非表示）'!E5,LEN('保険料計算シート（非表示）'!E5)-4,1)),"",MID('保険料計算シート（非表示）'!E5,LEN('保険料計算シート（非表示）'!E5)-4,1))</f>
        <v/>
      </c>
      <c r="AI61" s="1178"/>
      <c r="AJ61" s="1178"/>
      <c r="AK61" s="1178" t="str">
        <f>IF(ISERROR(MID('保険料計算シート（非表示）'!E5,LEN('保険料計算シート（非表示）'!E5)-3,1)),"",MID('保険料計算シート（非表示）'!E5,LEN('保険料計算シート（非表示）'!E5)-3,1))</f>
        <v/>
      </c>
      <c r="AL61" s="1178"/>
      <c r="AM61" s="1178"/>
      <c r="AN61" s="1178" t="str">
        <f>IF(ISERROR(MID('保険料計算シート（非表示）'!E5,LEN('保険料計算シート（非表示）'!E5)-2,1)),"",MID('保険料計算シート（非表示）'!E5,LEN('保険料計算シート（非表示）'!E5)-2,1))</f>
        <v/>
      </c>
      <c r="AO61" s="1178"/>
      <c r="AP61" s="1178"/>
      <c r="AQ61" s="1178" t="str">
        <f>IF(ISERROR(MID('保険料計算シート（非表示）'!E5,LEN('保険料計算シート（非表示）'!E5)-1,1)),"",MID('保険料計算シート（非表示）'!E5,LEN('保険料計算シート（非表示）'!E5)-1,1))</f>
        <v/>
      </c>
      <c r="AR61" s="1178"/>
      <c r="AS61" s="1178"/>
      <c r="AT61" s="1397" t="str">
        <f>IF('保険料計算シート（非表示）'!E5=0,"",IF(ISERROR(MID('保険料計算シート（非表示）'!E5,LEN('保険料計算シート（非表示）'!E5),1)),"",MID('保険料計算シート（非表示）'!E5,LEN('保険料計算シート（非表示）'!E5),1)))</f>
        <v/>
      </c>
      <c r="AU61" s="1363"/>
      <c r="AV61" s="1364"/>
      <c r="AW61" s="1417"/>
      <c r="AX61" s="1418"/>
      <c r="AY61" s="11"/>
      <c r="AZ61" s="11"/>
      <c r="BA61" s="19"/>
      <c r="BB61" s="1537"/>
      <c r="BC61" s="1524"/>
      <c r="BD61" s="125"/>
      <c r="BE61" s="125"/>
      <c r="BF61" s="125"/>
      <c r="BG61" s="125"/>
      <c r="BH61" s="1524"/>
      <c r="BI61" s="1524"/>
      <c r="BJ61" s="1524"/>
      <c r="BK61" s="1524"/>
      <c r="BL61" s="1524"/>
      <c r="BM61" s="1525"/>
      <c r="BN61" s="1539"/>
      <c r="BO61" s="1183"/>
      <c r="BP61" s="1183"/>
      <c r="BQ61" s="1183"/>
      <c r="BR61" s="1186" t="str">
        <f>IF(ISERROR(MID('保険料計算シート（非表示）'!G5,LEN('保険料計算シート（非表示）'!G5)-10,1)),"",MID('保険料計算シート（非表示）'!G5,LEN('保険料計算シート（非表示）'!G5)-10,1))</f>
        <v/>
      </c>
      <c r="BS61" s="1187"/>
      <c r="BT61" s="1187"/>
      <c r="BU61" s="1178" t="str">
        <f>IF(ISERROR(MID('保険料計算シート（非表示）'!G5,LEN('保険料計算シート（非表示）'!G5)-9,1)),"",MID('保険料計算シート（非表示）'!G5,LEN('保険料計算シート（非表示）'!G5)-9,1))</f>
        <v/>
      </c>
      <c r="BV61" s="1178"/>
      <c r="BW61" s="1178"/>
      <c r="BX61" s="1423" t="str">
        <f>IF(ISERROR(MID('保険料計算シート（非表示）'!G5,LEN('保険料計算シート（非表示）'!G5)-8,1)),"",MID('保険料計算シート（非表示）'!G5,LEN('保険料計算シート（非表示）'!G5)-8,1))</f>
        <v/>
      </c>
      <c r="BY61" s="1178"/>
      <c r="BZ61" s="1178"/>
      <c r="CA61" s="1178" t="str">
        <f>IF(ISERROR(MID('保険料計算シート（非表示）'!G5,LEN('保険料計算シート（非表示）'!G5)-7,1)),"",MID('保険料計算シート（非表示）'!G5,LEN('保険料計算シート（非表示）'!G5)-7,1))</f>
        <v/>
      </c>
      <c r="CB61" s="1178"/>
      <c r="CC61" s="1178"/>
      <c r="CD61" s="1178" t="str">
        <f>IF(ISERROR(MID('保険料計算シート（非表示）'!G5,LEN('保険料計算シート（非表示）'!G5)-6,1)),"",MID('保険料計算シート（非表示）'!G5,LEN('保険料計算シート（非表示）'!G5)-6,1))</f>
        <v/>
      </c>
      <c r="CE61" s="1178"/>
      <c r="CF61" s="1178"/>
      <c r="CG61" s="1178" t="str">
        <f>IF(ISERROR(MID('保険料計算シート（非表示）'!G5,LEN('保険料計算シート（非表示）'!G5)-5,1)),"",MID('保険料計算シート（非表示）'!G5,LEN('保険料計算シート（非表示）'!G5)-5,1))</f>
        <v/>
      </c>
      <c r="CH61" s="1178"/>
      <c r="CI61" s="1178"/>
      <c r="CJ61" s="1178" t="str">
        <f>IF(ISERROR(MID('保険料計算シート（非表示）'!G5,LEN('保険料計算シート（非表示）'!G5)-4,1)),"",MID('保険料計算シート（非表示）'!G5,LEN('保険料計算シート（非表示）'!G5)-4,1))</f>
        <v/>
      </c>
      <c r="CK61" s="1178"/>
      <c r="CL61" s="1178"/>
      <c r="CM61" s="1178" t="str">
        <f>IF(ISERROR(MID('保険料計算シート（非表示）'!G5,LEN('保険料計算シート（非表示）'!G5)-3,1)),"",MID('保険料計算シート（非表示）'!G5,LEN('保険料計算シート（非表示）'!G5)-3,1))</f>
        <v/>
      </c>
      <c r="CN61" s="1178"/>
      <c r="CO61" s="1178"/>
      <c r="CP61" s="1178" t="str">
        <f>IF(ISERROR(MID('保険料計算シート（非表示）'!G5,LEN('保険料計算シート（非表示）'!G5)-2,1)),"",MID('保険料計算シート（非表示）'!G5,LEN('保険料計算シート（非表示）'!G5)-2,1))</f>
        <v/>
      </c>
      <c r="CQ61" s="1178"/>
      <c r="CR61" s="1178"/>
      <c r="CS61" s="1178" t="str">
        <f>IF(ISERROR(MID('保険料計算シート（非表示）'!G5,LEN('保険料計算シート（非表示）'!G5)-1,1)),"",MID('保険料計算シート（非表示）'!G5,LEN('保険料計算シート（非表示）'!G5)-1,1))</f>
        <v/>
      </c>
      <c r="CT61" s="1178"/>
      <c r="CU61" s="1178"/>
      <c r="CV61" s="1178" t="str">
        <f>IF('保険料計算シート（非表示）'!G5=0,"",IF(ISERROR(MID('保険料計算シート（非表示）'!G5,LEN('保険料計算シート（非表示）'!G5),1)),"",MID('保険料計算シート（非表示）'!G5,LEN('保険料計算シート（非表示）'!G5),1)))</f>
        <v/>
      </c>
      <c r="CW61" s="1178"/>
      <c r="CX61" s="1238"/>
      <c r="CY61" s="1417"/>
      <c r="CZ61" s="1418"/>
      <c r="DA61" s="11"/>
      <c r="DB61" s="11"/>
      <c r="DC61" s="19"/>
      <c r="DD61" s="1938"/>
      <c r="DE61" s="1939"/>
      <c r="DF61" s="1940"/>
      <c r="DG61" s="1940"/>
    </row>
    <row r="62" spans="4:111" ht="8.25" customHeight="1">
      <c r="D62" s="1127"/>
      <c r="E62" s="1128"/>
      <c r="F62" s="1129"/>
      <c r="G62" s="1436"/>
      <c r="H62" s="1265"/>
      <c r="I62" s="1265"/>
      <c r="J62" s="1265"/>
      <c r="K62" s="1265"/>
      <c r="L62" s="1265"/>
      <c r="M62" s="1265"/>
      <c r="N62" s="1265"/>
      <c r="O62" s="1265"/>
      <c r="P62" s="1265"/>
      <c r="Q62" s="1437"/>
      <c r="R62" s="1182"/>
      <c r="S62" s="1183"/>
      <c r="T62" s="1183"/>
      <c r="U62" s="1183"/>
      <c r="V62" s="1186"/>
      <c r="W62" s="1187"/>
      <c r="X62" s="1187"/>
      <c r="Y62" s="1178"/>
      <c r="Z62" s="1178"/>
      <c r="AA62" s="1178"/>
      <c r="AB62" s="1178"/>
      <c r="AC62" s="1178"/>
      <c r="AD62" s="1178"/>
      <c r="AE62" s="1178"/>
      <c r="AF62" s="1178"/>
      <c r="AG62" s="1178"/>
      <c r="AH62" s="1178"/>
      <c r="AI62" s="1178"/>
      <c r="AJ62" s="1178"/>
      <c r="AK62" s="1178"/>
      <c r="AL62" s="1178"/>
      <c r="AM62" s="1178"/>
      <c r="AN62" s="1178"/>
      <c r="AO62" s="1178"/>
      <c r="AP62" s="1178"/>
      <c r="AQ62" s="1178"/>
      <c r="AR62" s="1178"/>
      <c r="AS62" s="1178"/>
      <c r="AT62" s="1399"/>
      <c r="AU62" s="1366"/>
      <c r="AV62" s="1367"/>
      <c r="AW62" s="1419"/>
      <c r="AX62" s="1418"/>
      <c r="AY62" s="11"/>
      <c r="AZ62" s="11"/>
      <c r="BA62" s="19"/>
      <c r="BB62" s="1737">
        <f>IF(算定基礎賃金集計表!CO70=算定基礎賃金集計表!CO75,BB67+BB72,IF(算定基礎賃金集計表!CO70=0,BB72,IF(算定基礎賃金集計表!CO75=0,BB67,BB67+BB72)))</f>
        <v>18.5</v>
      </c>
      <c r="BC62" s="1738"/>
      <c r="BD62" s="1738"/>
      <c r="BE62" s="1738"/>
      <c r="BF62" s="1738"/>
      <c r="BG62" s="1738"/>
      <c r="BH62" s="1738"/>
      <c r="BI62" s="1738"/>
      <c r="BJ62" s="1738"/>
      <c r="BK62" s="1738"/>
      <c r="BL62" s="1738"/>
      <c r="BM62" s="1739"/>
      <c r="BN62" s="1539"/>
      <c r="BO62" s="1183"/>
      <c r="BP62" s="1183"/>
      <c r="BQ62" s="1183"/>
      <c r="BR62" s="1186"/>
      <c r="BS62" s="1187"/>
      <c r="BT62" s="1187"/>
      <c r="BU62" s="1178"/>
      <c r="BV62" s="1178"/>
      <c r="BW62" s="1178"/>
      <c r="BX62" s="1423"/>
      <c r="BY62" s="1178"/>
      <c r="BZ62" s="1178"/>
      <c r="CA62" s="1178"/>
      <c r="CB62" s="1178"/>
      <c r="CC62" s="1178"/>
      <c r="CD62" s="1178"/>
      <c r="CE62" s="1178"/>
      <c r="CF62" s="1178"/>
      <c r="CG62" s="1178"/>
      <c r="CH62" s="1178"/>
      <c r="CI62" s="1178"/>
      <c r="CJ62" s="1178"/>
      <c r="CK62" s="1178"/>
      <c r="CL62" s="1178"/>
      <c r="CM62" s="1178"/>
      <c r="CN62" s="1178"/>
      <c r="CO62" s="1178"/>
      <c r="CP62" s="1178"/>
      <c r="CQ62" s="1178"/>
      <c r="CR62" s="1178"/>
      <c r="CS62" s="1178"/>
      <c r="CT62" s="1178"/>
      <c r="CU62" s="1178"/>
      <c r="CV62" s="1178"/>
      <c r="CW62" s="1178"/>
      <c r="CX62" s="1238"/>
      <c r="CY62" s="1419"/>
      <c r="CZ62" s="1418"/>
      <c r="DA62" s="11"/>
      <c r="DB62" s="11"/>
      <c r="DC62" s="19"/>
      <c r="DD62" s="1938"/>
      <c r="DE62" s="1939"/>
      <c r="DF62" s="1940"/>
      <c r="DG62" s="1940"/>
    </row>
    <row r="63" spans="4:111" ht="8.25" customHeight="1">
      <c r="D63" s="1127"/>
      <c r="E63" s="1128"/>
      <c r="F63" s="1129"/>
      <c r="G63" s="1436"/>
      <c r="H63" s="1265"/>
      <c r="I63" s="1265"/>
      <c r="J63" s="1265"/>
      <c r="K63" s="1265"/>
      <c r="L63" s="1265"/>
      <c r="M63" s="1265"/>
      <c r="N63" s="1265"/>
      <c r="O63" s="1265"/>
      <c r="P63" s="1265"/>
      <c r="Q63" s="1437"/>
      <c r="R63" s="1182"/>
      <c r="S63" s="1183"/>
      <c r="T63" s="1183"/>
      <c r="U63" s="1183"/>
      <c r="V63" s="1186"/>
      <c r="W63" s="1187"/>
      <c r="X63" s="1187"/>
      <c r="Y63" s="1178"/>
      <c r="Z63" s="1178"/>
      <c r="AA63" s="1178"/>
      <c r="AB63" s="1178"/>
      <c r="AC63" s="1178"/>
      <c r="AD63" s="1178"/>
      <c r="AE63" s="1178"/>
      <c r="AF63" s="1178"/>
      <c r="AG63" s="1178"/>
      <c r="AH63" s="1178"/>
      <c r="AI63" s="1178"/>
      <c r="AJ63" s="1178"/>
      <c r="AK63" s="1178"/>
      <c r="AL63" s="1178"/>
      <c r="AM63" s="1178"/>
      <c r="AN63" s="1178"/>
      <c r="AO63" s="1178"/>
      <c r="AP63" s="1178"/>
      <c r="AQ63" s="1178"/>
      <c r="AR63" s="1178"/>
      <c r="AS63" s="1178"/>
      <c r="AT63" s="1401"/>
      <c r="AU63" s="1275"/>
      <c r="AV63" s="1277"/>
      <c r="AW63" s="1419"/>
      <c r="AX63" s="1418"/>
      <c r="AY63" s="1526" t="s">
        <v>23</v>
      </c>
      <c r="AZ63" s="1526"/>
      <c r="BA63" s="1542"/>
      <c r="BB63" s="1737"/>
      <c r="BC63" s="1738"/>
      <c r="BD63" s="1738"/>
      <c r="BE63" s="1738"/>
      <c r="BF63" s="1738"/>
      <c r="BG63" s="1738"/>
      <c r="BH63" s="1738"/>
      <c r="BI63" s="1738"/>
      <c r="BJ63" s="1738"/>
      <c r="BK63" s="1738"/>
      <c r="BL63" s="1738"/>
      <c r="BM63" s="1739"/>
      <c r="BN63" s="1539"/>
      <c r="BO63" s="1183"/>
      <c r="BP63" s="1183"/>
      <c r="BQ63" s="1183"/>
      <c r="BR63" s="1186"/>
      <c r="BS63" s="1187"/>
      <c r="BT63" s="1187"/>
      <c r="BU63" s="1178"/>
      <c r="BV63" s="1178"/>
      <c r="BW63" s="1178"/>
      <c r="BX63" s="1423"/>
      <c r="BY63" s="1178"/>
      <c r="BZ63" s="1178"/>
      <c r="CA63" s="1178"/>
      <c r="CB63" s="1178"/>
      <c r="CC63" s="1178"/>
      <c r="CD63" s="1178"/>
      <c r="CE63" s="1178"/>
      <c r="CF63" s="1178"/>
      <c r="CG63" s="1178"/>
      <c r="CH63" s="1178"/>
      <c r="CI63" s="1178"/>
      <c r="CJ63" s="1178"/>
      <c r="CK63" s="1178"/>
      <c r="CL63" s="1178"/>
      <c r="CM63" s="1178"/>
      <c r="CN63" s="1178"/>
      <c r="CO63" s="1178"/>
      <c r="CP63" s="1178"/>
      <c r="CQ63" s="1178"/>
      <c r="CR63" s="1178"/>
      <c r="CS63" s="1178"/>
      <c r="CT63" s="1178"/>
      <c r="CU63" s="1178"/>
      <c r="CV63" s="1178"/>
      <c r="CW63" s="1178"/>
      <c r="CX63" s="1238"/>
      <c r="CY63" s="1419"/>
      <c r="CZ63" s="1418"/>
      <c r="DA63" s="1418" t="s">
        <v>27</v>
      </c>
      <c r="DB63" s="1418"/>
      <c r="DC63" s="19"/>
      <c r="DD63" s="1938"/>
      <c r="DE63" s="1939"/>
      <c r="DF63" s="1940"/>
      <c r="DG63" s="1940"/>
    </row>
    <row r="64" spans="4:111" ht="8.25" customHeight="1">
      <c r="D64" s="1127"/>
      <c r="E64" s="1128"/>
      <c r="F64" s="1129"/>
      <c r="G64" s="1438"/>
      <c r="H64" s="1439"/>
      <c r="I64" s="1439"/>
      <c r="J64" s="1439"/>
      <c r="K64" s="1439"/>
      <c r="L64" s="1439"/>
      <c r="M64" s="1439"/>
      <c r="N64" s="1439"/>
      <c r="O64" s="1439"/>
      <c r="P64" s="1439"/>
      <c r="Q64" s="1440"/>
      <c r="R64" s="1184"/>
      <c r="S64" s="1185"/>
      <c r="T64" s="1185"/>
      <c r="U64" s="1185"/>
      <c r="V64" s="11"/>
      <c r="W64" s="11"/>
      <c r="X64" s="11"/>
      <c r="Y64" s="11"/>
      <c r="Z64" s="11"/>
      <c r="AA64" s="11"/>
      <c r="AB64" s="11"/>
      <c r="AC64" s="11"/>
      <c r="AD64" s="1228" t="s">
        <v>117</v>
      </c>
      <c r="AE64" s="1228"/>
      <c r="AF64" s="11"/>
      <c r="AG64" s="11"/>
      <c r="AH64" s="11"/>
      <c r="AI64" s="11"/>
      <c r="AJ64" s="11"/>
      <c r="AK64" s="11"/>
      <c r="AL64" s="11"/>
      <c r="AM64" s="1228" t="s">
        <v>117</v>
      </c>
      <c r="AN64" s="1228"/>
      <c r="AO64" s="11"/>
      <c r="AP64" s="11"/>
      <c r="AQ64" s="11"/>
      <c r="AR64" s="11"/>
      <c r="AS64" s="11"/>
      <c r="AT64" s="11"/>
      <c r="AU64" s="11"/>
      <c r="AV64" s="11"/>
      <c r="AW64" s="11"/>
      <c r="AX64" s="11"/>
      <c r="AY64" s="1526"/>
      <c r="AZ64" s="1526"/>
      <c r="BA64" s="1542"/>
      <c r="BB64" s="1740"/>
      <c r="BC64" s="1741"/>
      <c r="BD64" s="1741"/>
      <c r="BE64" s="1741"/>
      <c r="BF64" s="1741"/>
      <c r="BG64" s="1741"/>
      <c r="BH64" s="1741"/>
      <c r="BI64" s="1741"/>
      <c r="BJ64" s="1741"/>
      <c r="BK64" s="1741"/>
      <c r="BL64" s="1741"/>
      <c r="BM64" s="1742"/>
      <c r="BN64" s="1540"/>
      <c r="BO64" s="1185"/>
      <c r="BP64" s="1185"/>
      <c r="BQ64" s="1185"/>
      <c r="BR64" s="42"/>
      <c r="BS64" s="42"/>
      <c r="BT64" s="42"/>
      <c r="BU64" s="42"/>
      <c r="BV64" s="42"/>
      <c r="BW64" s="1228" t="s">
        <v>117</v>
      </c>
      <c r="BX64" s="1228"/>
      <c r="BY64" s="13"/>
      <c r="BZ64" s="13"/>
      <c r="CA64" s="13"/>
      <c r="CB64" s="13"/>
      <c r="CC64" s="13"/>
      <c r="CD64" s="13"/>
      <c r="CE64" s="13"/>
      <c r="CF64" s="1228" t="s">
        <v>117</v>
      </c>
      <c r="CG64" s="1228"/>
      <c r="CH64" s="13"/>
      <c r="CI64" s="13"/>
      <c r="CJ64" s="13"/>
      <c r="CK64" s="13"/>
      <c r="CL64" s="13"/>
      <c r="CM64" s="13"/>
      <c r="CN64" s="13"/>
      <c r="CO64" s="1228" t="s">
        <v>117</v>
      </c>
      <c r="CP64" s="1228"/>
      <c r="CQ64" s="13"/>
      <c r="CR64" s="13"/>
      <c r="CS64" s="13"/>
      <c r="CT64" s="13"/>
      <c r="CU64" s="13"/>
      <c r="CV64" s="13"/>
      <c r="CW64" s="13"/>
      <c r="CX64" s="13"/>
      <c r="CY64" s="13"/>
      <c r="CZ64" s="13"/>
      <c r="DA64" s="1543"/>
      <c r="DB64" s="1543"/>
      <c r="DC64" s="21"/>
      <c r="DD64" s="1938"/>
      <c r="DE64" s="1939"/>
      <c r="DF64" s="1940"/>
      <c r="DG64" s="1940"/>
    </row>
    <row r="65" spans="4:111" ht="8.25" customHeight="1">
      <c r="D65" s="1127"/>
      <c r="E65" s="1128"/>
      <c r="F65" s="1129"/>
      <c r="G65" s="1133" t="s">
        <v>41</v>
      </c>
      <c r="H65" s="1134"/>
      <c r="I65" s="1134"/>
      <c r="J65" s="1134"/>
      <c r="K65" s="1134"/>
      <c r="L65" s="1134"/>
      <c r="M65" s="1134"/>
      <c r="N65" s="1134"/>
      <c r="O65" s="1134"/>
      <c r="P65" s="1134"/>
      <c r="Q65" s="1135"/>
      <c r="R65" s="1180" t="s">
        <v>118</v>
      </c>
      <c r="S65" s="1181"/>
      <c r="T65" s="1181"/>
      <c r="U65" s="1181"/>
      <c r="V65" s="15"/>
      <c r="W65" s="15" t="s">
        <v>32</v>
      </c>
      <c r="X65" s="15"/>
      <c r="Y65" s="15"/>
      <c r="Z65" s="15" t="s">
        <v>33</v>
      </c>
      <c r="AA65" s="15"/>
      <c r="AB65" s="15"/>
      <c r="AC65" s="15" t="s">
        <v>34</v>
      </c>
      <c r="AD65" s="15"/>
      <c r="AE65" s="15"/>
      <c r="AF65" s="15" t="s">
        <v>35</v>
      </c>
      <c r="AG65" s="15"/>
      <c r="AH65" s="15"/>
      <c r="AI65" s="15" t="s">
        <v>32</v>
      </c>
      <c r="AJ65" s="15"/>
      <c r="AK65" s="15"/>
      <c r="AL65" s="15" t="s">
        <v>33</v>
      </c>
      <c r="AM65" s="15"/>
      <c r="AN65" s="15"/>
      <c r="AO65" s="15" t="s">
        <v>34</v>
      </c>
      <c r="AP65" s="15"/>
      <c r="AQ65" s="15"/>
      <c r="AR65" s="15" t="s">
        <v>36</v>
      </c>
      <c r="AS65" s="15"/>
      <c r="AT65" s="15"/>
      <c r="AU65" s="15" t="s">
        <v>32</v>
      </c>
      <c r="AV65" s="15"/>
      <c r="AW65" s="14"/>
      <c r="AX65" s="14"/>
      <c r="AY65" s="14"/>
      <c r="AZ65" s="14"/>
      <c r="BA65" s="16"/>
      <c r="BB65" s="1536" t="s">
        <v>119</v>
      </c>
      <c r="BC65" s="1522"/>
      <c r="BD65" s="125"/>
      <c r="BE65" s="125"/>
      <c r="BF65" s="125"/>
      <c r="BG65" s="125"/>
      <c r="BH65" s="1522" t="s">
        <v>42</v>
      </c>
      <c r="BI65" s="1522"/>
      <c r="BJ65" s="1522"/>
      <c r="BK65" s="1522"/>
      <c r="BL65" s="1522"/>
      <c r="BM65" s="1523"/>
      <c r="BN65" s="1183" t="s">
        <v>120</v>
      </c>
      <c r="BO65" s="1183"/>
      <c r="BP65" s="1183"/>
      <c r="BQ65" s="1183"/>
      <c r="BR65" s="22"/>
      <c r="BS65" s="22" t="s">
        <v>33</v>
      </c>
      <c r="BT65" s="22"/>
      <c r="BU65" s="22"/>
      <c r="BV65" s="22" t="s">
        <v>34</v>
      </c>
      <c r="BW65" s="22"/>
      <c r="BX65" s="22"/>
      <c r="BY65" s="22" t="s">
        <v>35</v>
      </c>
      <c r="BZ65" s="22"/>
      <c r="CA65" s="22"/>
      <c r="CB65" s="22" t="s">
        <v>32</v>
      </c>
      <c r="CC65" s="22"/>
      <c r="CD65" s="22"/>
      <c r="CE65" s="22" t="s">
        <v>33</v>
      </c>
      <c r="CF65" s="22"/>
      <c r="CG65" s="22"/>
      <c r="CH65" s="22" t="s">
        <v>34</v>
      </c>
      <c r="CI65" s="22"/>
      <c r="CJ65" s="22"/>
      <c r="CK65" s="22" t="s">
        <v>36</v>
      </c>
      <c r="CL65" s="22"/>
      <c r="CM65" s="22"/>
      <c r="CN65" s="22" t="s">
        <v>32</v>
      </c>
      <c r="CO65" s="22"/>
      <c r="CP65" s="22"/>
      <c r="CQ65" s="22" t="s">
        <v>33</v>
      </c>
      <c r="CR65" s="22"/>
      <c r="CS65" s="22"/>
      <c r="CT65" s="22" t="s">
        <v>34</v>
      </c>
      <c r="CU65" s="22"/>
      <c r="CV65" s="22"/>
      <c r="CW65" s="22" t="s">
        <v>27</v>
      </c>
      <c r="CX65" s="22"/>
      <c r="CY65" s="11"/>
      <c r="CZ65" s="11"/>
      <c r="DA65" s="11"/>
      <c r="DB65" s="11"/>
      <c r="DC65" s="16"/>
      <c r="DD65" s="1938"/>
      <c r="DE65" s="1939"/>
      <c r="DF65" s="1940"/>
      <c r="DG65" s="1940"/>
    </row>
    <row r="66" spans="4:111" ht="8.25" customHeight="1" thickBot="1">
      <c r="D66" s="1127"/>
      <c r="E66" s="1128"/>
      <c r="F66" s="1129"/>
      <c r="G66" s="1136"/>
      <c r="H66" s="1137"/>
      <c r="I66" s="1137"/>
      <c r="J66" s="1137"/>
      <c r="K66" s="1137"/>
      <c r="L66" s="1137"/>
      <c r="M66" s="1137"/>
      <c r="N66" s="1137"/>
      <c r="O66" s="1137"/>
      <c r="P66" s="1137"/>
      <c r="Q66" s="1138"/>
      <c r="R66" s="1182"/>
      <c r="S66" s="1183"/>
      <c r="T66" s="1183"/>
      <c r="U66" s="1183"/>
      <c r="V66" s="1186" t="str">
        <f>IF(ISERROR(MID('保険料計算シート（非表示）'!E6,LEN('保険料計算シート（非表示）'!E6)-8,1)),"",MID('保険料計算シート（非表示）'!E6,LEN('保険料計算シート（非表示）'!E6)-8,1))</f>
        <v/>
      </c>
      <c r="W66" s="1187"/>
      <c r="X66" s="1187"/>
      <c r="Y66" s="1178" t="str">
        <f>IF(ISERROR(MID('保険料計算シート（非表示）'!E6,LEN('保険料計算シート（非表示）'!E6)-7,1)),"",MID('保険料計算シート（非表示）'!E6,LEN('保険料計算シート（非表示）'!E6)-7,1))</f>
        <v/>
      </c>
      <c r="Z66" s="1178"/>
      <c r="AA66" s="1178"/>
      <c r="AB66" s="1178" t="str">
        <f>IF(ISERROR(MID('保険料計算シート（非表示）'!E6,LEN('保険料計算シート（非表示）'!E6)-6,1)),"",MID('保険料計算シート（非表示）'!E6,LEN('保険料計算シート（非表示）'!E6)-6,1))</f>
        <v/>
      </c>
      <c r="AC66" s="1178"/>
      <c r="AD66" s="1178"/>
      <c r="AE66" s="1178" t="str">
        <f>IF(ISERROR(MID('保険料計算シート（非表示）'!E6,LEN('保険料計算シート（非表示）'!E6)-5,1)),"",MID('保険料計算シート（非表示）'!E6,LEN('保険料計算シート（非表示）'!E6)-5,1))</f>
        <v/>
      </c>
      <c r="AF66" s="1178"/>
      <c r="AG66" s="1178"/>
      <c r="AH66" s="1178" t="str">
        <f>IF(ISERROR(MID('保険料計算シート（非表示）'!E6,LEN('保険料計算シート（非表示）'!E6)-4,1)),"",MID('保険料計算シート（非表示）'!E6,LEN('保険料計算シート（非表示）'!E6)-4,1))</f>
        <v/>
      </c>
      <c r="AI66" s="1178"/>
      <c r="AJ66" s="1178"/>
      <c r="AK66" s="1178" t="str">
        <f>IF(ISERROR(MID('保険料計算シート（非表示）'!E6,LEN('保険料計算シート（非表示）'!E6)-3,1)),"",MID('保険料計算シート（非表示）'!E6,LEN('保険料計算シート（非表示）'!E6)-3,1))</f>
        <v/>
      </c>
      <c r="AL66" s="1178"/>
      <c r="AM66" s="1178"/>
      <c r="AN66" s="1397" t="str">
        <f>IF(ISERROR(MID('保険料計算シート（非表示）'!E6,LEN('保険料計算シート（非表示）'!E6)-2,1)),"",MID('保険料計算シート（非表示）'!E6,LEN('保険料計算シート（非表示）'!E6)-2,1))</f>
        <v/>
      </c>
      <c r="AO66" s="1363"/>
      <c r="AP66" s="1398"/>
      <c r="AQ66" s="1178" t="str">
        <f>IF(ISERROR(MID('保険料計算シート（非表示）'!E6,LEN('保険料計算シート（非表示）'!E6)-1,1)),"",MID('保険料計算シート（非表示）'!E6,LEN('保険料計算シート（非表示）'!E6)-1,1))</f>
        <v/>
      </c>
      <c r="AR66" s="1178"/>
      <c r="AS66" s="1178"/>
      <c r="AT66" s="1178" t="str">
        <f>IF('保険料計算シート（非表示）'!E6=0,"",IF(ISERROR(MID('保険料計算シート（非表示）'!E6,LEN('保険料計算シート（非表示）'!E6),1)),"",MID('保険料計算シート（非表示）'!E6,LEN('保険料計算シート（非表示）'!E6),1)))</f>
        <v/>
      </c>
      <c r="AU66" s="1178"/>
      <c r="AV66" s="1238"/>
      <c r="AW66" s="1623"/>
      <c r="AX66" s="1418"/>
      <c r="AY66" s="11"/>
      <c r="AZ66" s="11"/>
      <c r="BA66" s="19"/>
      <c r="BB66" s="1537"/>
      <c r="BC66" s="1524"/>
      <c r="BD66" s="125"/>
      <c r="BE66" s="125"/>
      <c r="BF66" s="125"/>
      <c r="BG66" s="125"/>
      <c r="BH66" s="1524"/>
      <c r="BI66" s="1524"/>
      <c r="BJ66" s="1524"/>
      <c r="BK66" s="1524"/>
      <c r="BL66" s="1524"/>
      <c r="BM66" s="1525"/>
      <c r="BN66" s="1183"/>
      <c r="BO66" s="1183"/>
      <c r="BP66" s="1183"/>
      <c r="BQ66" s="1183"/>
      <c r="BR66" s="1186" t="str">
        <f>IF(ISERROR(MID('保険料計算シート（非表示）'!G6,LEN('保険料計算シート（非表示）'!G6)-10,1)),"",MID('保険料計算シート（非表示）'!G6,LEN('保険料計算シート（非表示）'!G6)-10,1))</f>
        <v/>
      </c>
      <c r="BS66" s="1187"/>
      <c r="BT66" s="1187"/>
      <c r="BU66" s="1178" t="str">
        <f>IF(ISERROR(MID('保険料計算シート（非表示）'!G6,LEN('保険料計算シート（非表示）'!G6)-9,1)),"",MID('保険料計算シート（非表示）'!G6,LEN('保険料計算シート（非表示）'!G6)-9,1))</f>
        <v/>
      </c>
      <c r="BV66" s="1178"/>
      <c r="BW66" s="1178"/>
      <c r="BX66" s="1423" t="str">
        <f>IF(ISERROR(MID('保険料計算シート（非表示）'!G6,LEN('保険料計算シート（非表示）'!G6)-8,1)),"",MID('保険料計算シート（非表示）'!G6,LEN('保険料計算シート（非表示）'!G6)-8,1))</f>
        <v/>
      </c>
      <c r="BY66" s="1178"/>
      <c r="BZ66" s="1178"/>
      <c r="CA66" s="1178" t="str">
        <f>IF(ISERROR(MID('保険料計算シート（非表示）'!G6,LEN('保険料計算シート（非表示）'!G6)-7,1)),"",MID('保険料計算シート（非表示）'!G6,LEN('保険料計算シート（非表示）'!G6)-7,1))</f>
        <v/>
      </c>
      <c r="CB66" s="1178"/>
      <c r="CC66" s="1178"/>
      <c r="CD66" s="1178" t="str">
        <f>IF(ISERROR(MID('保険料計算シート（非表示）'!G6,LEN('保険料計算シート（非表示）'!G6)-6,1)),"",MID('保険料計算シート（非表示）'!G6,LEN('保険料計算シート（非表示）'!G6)-6,1))</f>
        <v/>
      </c>
      <c r="CE66" s="1178"/>
      <c r="CF66" s="1178"/>
      <c r="CG66" s="1178" t="str">
        <f>IF(ISERROR(MID('保険料計算シート（非表示）'!G6,LEN('保険料計算シート（非表示）'!G6)-5,1)),"",MID('保険料計算シート（非表示）'!G6,LEN('保険料計算シート（非表示）'!G6)-5,1))</f>
        <v/>
      </c>
      <c r="CH66" s="1178"/>
      <c r="CI66" s="1178"/>
      <c r="CJ66" s="1178" t="str">
        <f>IF(ISERROR(MID('保険料計算シート（非表示）'!G6,LEN('保険料計算シート（非表示）'!G6)-4,1)),"",MID('保険料計算シート（非表示）'!G6,LEN('保険料計算シート（非表示）'!G6)-4,1))</f>
        <v/>
      </c>
      <c r="CK66" s="1178"/>
      <c r="CL66" s="1178"/>
      <c r="CM66" s="1178" t="str">
        <f>IF(ISERROR(MID('保険料計算シート（非表示）'!G6,LEN('保険料計算シート（非表示）'!G6)-3,1)),"",MID('保険料計算シート（非表示）'!G6,LEN('保険料計算シート（非表示）'!G6)-3,1))</f>
        <v/>
      </c>
      <c r="CN66" s="1178"/>
      <c r="CO66" s="1178"/>
      <c r="CP66" s="1178" t="str">
        <f>IF(ISERROR(MID('保険料計算シート（非表示）'!G6,LEN('保険料計算シート（非表示）'!G6)-2,1)),"",MID('保険料計算シート（非表示）'!G6,LEN('保険料計算シート（非表示）'!G6)-2,1))</f>
        <v/>
      </c>
      <c r="CQ66" s="1178"/>
      <c r="CR66" s="1178"/>
      <c r="CS66" s="1178" t="str">
        <f>IF(ISERROR(MID('保険料計算シート（非表示）'!G6,LEN('保険料計算シート（非表示）'!G6)-1,1)),"",MID('保険料計算シート（非表示）'!G6,LEN('保険料計算シート（非表示）'!G6)-1,1))</f>
        <v/>
      </c>
      <c r="CT66" s="1178"/>
      <c r="CU66" s="1178"/>
      <c r="CV66" s="1178" t="str">
        <f>IF('保険料計算シート（非表示）'!G6=0,"",IF(ISERROR(MID('保険料計算シート（非表示）'!G6,LEN('保険料計算シート（非表示）'!G6),1)),"",MID('保険料計算シート（非表示）'!G6,LEN('保険料計算シート（非表示）'!G6),1)))</f>
        <v/>
      </c>
      <c r="CW66" s="1178"/>
      <c r="CX66" s="1238"/>
      <c r="CY66" s="1417"/>
      <c r="CZ66" s="1418"/>
      <c r="DA66" s="11"/>
      <c r="DB66" s="11"/>
      <c r="DC66" s="19"/>
      <c r="DD66" s="1938"/>
      <c r="DE66" s="1939"/>
      <c r="DF66" s="1940"/>
      <c r="DG66" s="1940"/>
    </row>
    <row r="67" spans="4:111" ht="8.25" customHeight="1">
      <c r="D67" s="1127"/>
      <c r="E67" s="1128"/>
      <c r="F67" s="1129"/>
      <c r="G67" s="1136"/>
      <c r="H67" s="1137"/>
      <c r="I67" s="1137"/>
      <c r="J67" s="1137"/>
      <c r="K67" s="1137"/>
      <c r="L67" s="1137"/>
      <c r="M67" s="1137"/>
      <c r="N67" s="1137"/>
      <c r="O67" s="1137"/>
      <c r="P67" s="1137"/>
      <c r="Q67" s="1138"/>
      <c r="R67" s="1182"/>
      <c r="S67" s="1183"/>
      <c r="T67" s="1183"/>
      <c r="U67" s="1183"/>
      <c r="V67" s="1186"/>
      <c r="W67" s="1187"/>
      <c r="X67" s="1187"/>
      <c r="Y67" s="1178"/>
      <c r="Z67" s="1178"/>
      <c r="AA67" s="1178"/>
      <c r="AB67" s="1178"/>
      <c r="AC67" s="1178"/>
      <c r="AD67" s="1178"/>
      <c r="AE67" s="1178"/>
      <c r="AF67" s="1178"/>
      <c r="AG67" s="1178"/>
      <c r="AH67" s="1178"/>
      <c r="AI67" s="1178"/>
      <c r="AJ67" s="1178"/>
      <c r="AK67" s="1178"/>
      <c r="AL67" s="1178"/>
      <c r="AM67" s="1178"/>
      <c r="AN67" s="1399"/>
      <c r="AO67" s="1366"/>
      <c r="AP67" s="1400"/>
      <c r="AQ67" s="1178"/>
      <c r="AR67" s="1178"/>
      <c r="AS67" s="1178"/>
      <c r="AT67" s="1178"/>
      <c r="AU67" s="1178"/>
      <c r="AV67" s="1238"/>
      <c r="AW67" s="1418"/>
      <c r="AX67" s="1418"/>
      <c r="AY67" s="11"/>
      <c r="AZ67" s="11"/>
      <c r="BA67" s="11"/>
      <c r="BB67" s="1687">
        <v>3</v>
      </c>
      <c r="BC67" s="1688"/>
      <c r="BD67" s="1688"/>
      <c r="BE67" s="1688"/>
      <c r="BF67" s="1688"/>
      <c r="BG67" s="1688"/>
      <c r="BH67" s="1688"/>
      <c r="BI67" s="1688"/>
      <c r="BJ67" s="1688"/>
      <c r="BK67" s="1688"/>
      <c r="BL67" s="1688"/>
      <c r="BM67" s="1689"/>
      <c r="BN67" s="1183"/>
      <c r="BO67" s="1183"/>
      <c r="BP67" s="1183"/>
      <c r="BQ67" s="1183"/>
      <c r="BR67" s="1186"/>
      <c r="BS67" s="1187"/>
      <c r="BT67" s="1187"/>
      <c r="BU67" s="1178"/>
      <c r="BV67" s="1178"/>
      <c r="BW67" s="1178"/>
      <c r="BX67" s="1423"/>
      <c r="BY67" s="1178"/>
      <c r="BZ67" s="1178"/>
      <c r="CA67" s="1178"/>
      <c r="CB67" s="1178"/>
      <c r="CC67" s="1178"/>
      <c r="CD67" s="1178"/>
      <c r="CE67" s="1178"/>
      <c r="CF67" s="1178"/>
      <c r="CG67" s="1178"/>
      <c r="CH67" s="1178"/>
      <c r="CI67" s="1178"/>
      <c r="CJ67" s="1178"/>
      <c r="CK67" s="1178"/>
      <c r="CL67" s="1178"/>
      <c r="CM67" s="1178"/>
      <c r="CN67" s="1178"/>
      <c r="CO67" s="1178"/>
      <c r="CP67" s="1178"/>
      <c r="CQ67" s="1178"/>
      <c r="CR67" s="1178"/>
      <c r="CS67" s="1178"/>
      <c r="CT67" s="1178"/>
      <c r="CU67" s="1178"/>
      <c r="CV67" s="1178"/>
      <c r="CW67" s="1178"/>
      <c r="CX67" s="1238"/>
      <c r="CY67" s="1419"/>
      <c r="CZ67" s="1418"/>
      <c r="DA67" s="11"/>
      <c r="DB67" s="11"/>
      <c r="DC67" s="19"/>
      <c r="DD67" s="1938"/>
      <c r="DE67" s="1939"/>
      <c r="DF67" s="1940"/>
      <c r="DG67" s="1940"/>
    </row>
    <row r="68" spans="4:111" ht="8.25" customHeight="1">
      <c r="D68" s="1127"/>
      <c r="E68" s="1128"/>
      <c r="F68" s="1129"/>
      <c r="G68" s="1136"/>
      <c r="H68" s="1137"/>
      <c r="I68" s="1137"/>
      <c r="J68" s="1137"/>
      <c r="K68" s="1137"/>
      <c r="L68" s="1137"/>
      <c r="M68" s="1137"/>
      <c r="N68" s="1137"/>
      <c r="O68" s="1137"/>
      <c r="P68" s="1137"/>
      <c r="Q68" s="1138"/>
      <c r="R68" s="1182"/>
      <c r="S68" s="1183"/>
      <c r="T68" s="1183"/>
      <c r="U68" s="1183"/>
      <c r="V68" s="1186"/>
      <c r="W68" s="1187"/>
      <c r="X68" s="1187"/>
      <c r="Y68" s="1178"/>
      <c r="Z68" s="1178"/>
      <c r="AA68" s="1178"/>
      <c r="AB68" s="1178"/>
      <c r="AC68" s="1178"/>
      <c r="AD68" s="1178"/>
      <c r="AE68" s="1178"/>
      <c r="AF68" s="1178"/>
      <c r="AG68" s="1178"/>
      <c r="AH68" s="1178"/>
      <c r="AI68" s="1178"/>
      <c r="AJ68" s="1178"/>
      <c r="AK68" s="1178"/>
      <c r="AL68" s="1178"/>
      <c r="AM68" s="1178"/>
      <c r="AN68" s="1401"/>
      <c r="AO68" s="1275"/>
      <c r="AP68" s="1276"/>
      <c r="AQ68" s="1178"/>
      <c r="AR68" s="1178"/>
      <c r="AS68" s="1178"/>
      <c r="AT68" s="1178"/>
      <c r="AU68" s="1178"/>
      <c r="AV68" s="1238"/>
      <c r="AW68" s="1418"/>
      <c r="AX68" s="1418"/>
      <c r="AY68" s="1526" t="s">
        <v>23</v>
      </c>
      <c r="AZ68" s="1526"/>
      <c r="BA68" s="1526"/>
      <c r="BB68" s="1690"/>
      <c r="BC68" s="1691"/>
      <c r="BD68" s="1691"/>
      <c r="BE68" s="1691"/>
      <c r="BF68" s="1691"/>
      <c r="BG68" s="1691"/>
      <c r="BH68" s="1691"/>
      <c r="BI68" s="1691"/>
      <c r="BJ68" s="1691"/>
      <c r="BK68" s="1691"/>
      <c r="BL68" s="1691"/>
      <c r="BM68" s="1692"/>
      <c r="BN68" s="1183"/>
      <c r="BO68" s="1183"/>
      <c r="BP68" s="1183"/>
      <c r="BQ68" s="1183"/>
      <c r="BR68" s="1186"/>
      <c r="BS68" s="1187"/>
      <c r="BT68" s="1187"/>
      <c r="BU68" s="1178"/>
      <c r="BV68" s="1178"/>
      <c r="BW68" s="1178"/>
      <c r="BX68" s="1423"/>
      <c r="BY68" s="1178"/>
      <c r="BZ68" s="1178"/>
      <c r="CA68" s="1178"/>
      <c r="CB68" s="1178"/>
      <c r="CC68" s="1178"/>
      <c r="CD68" s="1178"/>
      <c r="CE68" s="1178"/>
      <c r="CF68" s="1178"/>
      <c r="CG68" s="1178"/>
      <c r="CH68" s="1178"/>
      <c r="CI68" s="1178"/>
      <c r="CJ68" s="1178"/>
      <c r="CK68" s="1178"/>
      <c r="CL68" s="1178"/>
      <c r="CM68" s="1178"/>
      <c r="CN68" s="1178"/>
      <c r="CO68" s="1178"/>
      <c r="CP68" s="1178"/>
      <c r="CQ68" s="1178"/>
      <c r="CR68" s="1178"/>
      <c r="CS68" s="1178"/>
      <c r="CT68" s="1178"/>
      <c r="CU68" s="1178"/>
      <c r="CV68" s="1178"/>
      <c r="CW68" s="1178"/>
      <c r="CX68" s="1238"/>
      <c r="CY68" s="1419"/>
      <c r="CZ68" s="1418"/>
      <c r="DA68" s="1418" t="s">
        <v>27</v>
      </c>
      <c r="DB68" s="1418"/>
      <c r="DC68" s="19"/>
      <c r="DD68" s="1938"/>
      <c r="DE68" s="1939"/>
      <c r="DF68" s="1940"/>
      <c r="DG68" s="1940"/>
    </row>
    <row r="69" spans="4:111" ht="8.25" customHeight="1" thickBot="1">
      <c r="D69" s="1127"/>
      <c r="E69" s="1128"/>
      <c r="F69" s="1129"/>
      <c r="G69" s="1139"/>
      <c r="H69" s="1140"/>
      <c r="I69" s="1140"/>
      <c r="J69" s="1140"/>
      <c r="K69" s="1140"/>
      <c r="L69" s="1140"/>
      <c r="M69" s="1140"/>
      <c r="N69" s="1140"/>
      <c r="O69" s="1140"/>
      <c r="P69" s="1140"/>
      <c r="Q69" s="1141"/>
      <c r="R69" s="1184"/>
      <c r="S69" s="1185"/>
      <c r="T69" s="1185"/>
      <c r="U69" s="1185"/>
      <c r="V69" s="13"/>
      <c r="W69" s="13"/>
      <c r="X69" s="13"/>
      <c r="Y69" s="13"/>
      <c r="Z69" s="13"/>
      <c r="AA69" s="13"/>
      <c r="AB69" s="13"/>
      <c r="AC69" s="13"/>
      <c r="AD69" s="1228" t="s">
        <v>117</v>
      </c>
      <c r="AE69" s="1228"/>
      <c r="AF69" s="13"/>
      <c r="AG69" s="13"/>
      <c r="AH69" s="13"/>
      <c r="AI69" s="13"/>
      <c r="AJ69" s="13"/>
      <c r="AK69" s="13"/>
      <c r="AL69" s="13"/>
      <c r="AM69" s="1228" t="s">
        <v>117</v>
      </c>
      <c r="AN69" s="1228"/>
      <c r="AO69" s="13"/>
      <c r="AP69" s="13"/>
      <c r="AQ69" s="13"/>
      <c r="AR69" s="13"/>
      <c r="AS69" s="13"/>
      <c r="AT69" s="13"/>
      <c r="AU69" s="13"/>
      <c r="AV69" s="13"/>
      <c r="AW69" s="13"/>
      <c r="AX69" s="13"/>
      <c r="AY69" s="1686"/>
      <c r="AZ69" s="1686"/>
      <c r="BA69" s="1686"/>
      <c r="BB69" s="1693"/>
      <c r="BC69" s="1694"/>
      <c r="BD69" s="1694"/>
      <c r="BE69" s="1694"/>
      <c r="BF69" s="1694"/>
      <c r="BG69" s="1694"/>
      <c r="BH69" s="1694"/>
      <c r="BI69" s="1694"/>
      <c r="BJ69" s="1694"/>
      <c r="BK69" s="1694"/>
      <c r="BL69" s="1694"/>
      <c r="BM69" s="1695"/>
      <c r="BN69" s="1185"/>
      <c r="BO69" s="1185"/>
      <c r="BP69" s="1185"/>
      <c r="BQ69" s="1185"/>
      <c r="BR69" s="42"/>
      <c r="BS69" s="42"/>
      <c r="BT69" s="42"/>
      <c r="BU69" s="42"/>
      <c r="BV69" s="42"/>
      <c r="BW69" s="1228" t="s">
        <v>117</v>
      </c>
      <c r="BX69" s="1228"/>
      <c r="BY69" s="13"/>
      <c r="BZ69" s="13"/>
      <c r="CA69" s="13"/>
      <c r="CB69" s="13"/>
      <c r="CC69" s="13"/>
      <c r="CD69" s="13"/>
      <c r="CE69" s="13"/>
      <c r="CF69" s="1228" t="s">
        <v>117</v>
      </c>
      <c r="CG69" s="1228"/>
      <c r="CH69" s="13"/>
      <c r="CI69" s="13"/>
      <c r="CJ69" s="13"/>
      <c r="CK69" s="13"/>
      <c r="CL69" s="13"/>
      <c r="CM69" s="13"/>
      <c r="CN69" s="13"/>
      <c r="CO69" s="1228" t="s">
        <v>117</v>
      </c>
      <c r="CP69" s="1228"/>
      <c r="CQ69" s="13"/>
      <c r="CR69" s="13"/>
      <c r="CS69" s="13"/>
      <c r="CT69" s="13"/>
      <c r="CU69" s="13"/>
      <c r="CV69" s="13"/>
      <c r="CW69" s="13"/>
      <c r="CX69" s="13"/>
      <c r="CY69" s="13"/>
      <c r="CZ69" s="13"/>
      <c r="DA69" s="1543"/>
      <c r="DB69" s="1543"/>
      <c r="DC69" s="21"/>
      <c r="DD69" s="1938"/>
      <c r="DE69" s="1939"/>
      <c r="DF69" s="1940"/>
      <c r="DG69" s="1940"/>
    </row>
    <row r="70" spans="4:111" ht="8.25" customHeight="1">
      <c r="D70" s="1127"/>
      <c r="E70" s="1128"/>
      <c r="F70" s="1129"/>
      <c r="G70" s="1133" t="s">
        <v>715</v>
      </c>
      <c r="H70" s="1134"/>
      <c r="I70" s="1134"/>
      <c r="J70" s="1134"/>
      <c r="K70" s="1134"/>
      <c r="L70" s="1134"/>
      <c r="M70" s="1134"/>
      <c r="N70" s="1134"/>
      <c r="O70" s="1134"/>
      <c r="P70" s="1134"/>
      <c r="Q70" s="1135"/>
      <c r="R70" s="1188" t="s">
        <v>121</v>
      </c>
      <c r="S70" s="1189"/>
      <c r="T70" s="1189"/>
      <c r="U70" s="1189"/>
      <c r="V70" s="15"/>
      <c r="W70" s="15" t="s">
        <v>32</v>
      </c>
      <c r="X70" s="15"/>
      <c r="Y70" s="15"/>
      <c r="Z70" s="15" t="s">
        <v>33</v>
      </c>
      <c r="AA70" s="15"/>
      <c r="AB70" s="15"/>
      <c r="AC70" s="15" t="s">
        <v>34</v>
      </c>
      <c r="AD70" s="15"/>
      <c r="AE70" s="15"/>
      <c r="AF70" s="15" t="s">
        <v>35</v>
      </c>
      <c r="AG70" s="15"/>
      <c r="AH70" s="15"/>
      <c r="AI70" s="15" t="s">
        <v>32</v>
      </c>
      <c r="AJ70" s="15"/>
      <c r="AK70" s="15"/>
      <c r="AL70" s="15" t="s">
        <v>33</v>
      </c>
      <c r="AM70" s="15"/>
      <c r="AN70" s="15"/>
      <c r="AO70" s="15" t="s">
        <v>34</v>
      </c>
      <c r="AP70" s="15"/>
      <c r="AQ70" s="15"/>
      <c r="AR70" s="15" t="s">
        <v>36</v>
      </c>
      <c r="AS70" s="15"/>
      <c r="AT70" s="15"/>
      <c r="AU70" s="15" t="s">
        <v>32</v>
      </c>
      <c r="AV70" s="15"/>
      <c r="AW70" s="14"/>
      <c r="AX70" s="14"/>
      <c r="AY70" s="14"/>
      <c r="AZ70" s="14"/>
      <c r="BA70" s="16"/>
      <c r="BB70" s="1536" t="s">
        <v>121</v>
      </c>
      <c r="BC70" s="1522"/>
      <c r="BD70" s="125"/>
      <c r="BE70" s="125"/>
      <c r="BF70" s="125"/>
      <c r="BG70" s="125"/>
      <c r="BH70" s="1522" t="s">
        <v>42</v>
      </c>
      <c r="BI70" s="1522"/>
      <c r="BJ70" s="1522"/>
      <c r="BK70" s="1522"/>
      <c r="BL70" s="1522"/>
      <c r="BM70" s="1523"/>
      <c r="BN70" s="1568" t="s">
        <v>122</v>
      </c>
      <c r="BO70" s="1189"/>
      <c r="BP70" s="1189"/>
      <c r="BQ70" s="1189"/>
      <c r="BR70" s="22"/>
      <c r="BS70" s="22" t="s">
        <v>33</v>
      </c>
      <c r="BT70" s="22"/>
      <c r="BU70" s="22"/>
      <c r="BV70" s="22" t="s">
        <v>34</v>
      </c>
      <c r="BW70" s="22"/>
      <c r="BX70" s="22"/>
      <c r="BY70" s="22" t="s">
        <v>35</v>
      </c>
      <c r="BZ70" s="22"/>
      <c r="CA70" s="22"/>
      <c r="CB70" s="22" t="s">
        <v>32</v>
      </c>
      <c r="CC70" s="22"/>
      <c r="CD70" s="22"/>
      <c r="CE70" s="22" t="s">
        <v>33</v>
      </c>
      <c r="CF70" s="22"/>
      <c r="CG70" s="22"/>
      <c r="CH70" s="22" t="s">
        <v>34</v>
      </c>
      <c r="CI70" s="22"/>
      <c r="CJ70" s="22"/>
      <c r="CK70" s="22" t="s">
        <v>36</v>
      </c>
      <c r="CL70" s="22"/>
      <c r="CM70" s="22"/>
      <c r="CN70" s="22" t="s">
        <v>32</v>
      </c>
      <c r="CO70" s="22"/>
      <c r="CP70" s="22"/>
      <c r="CQ70" s="22" t="s">
        <v>33</v>
      </c>
      <c r="CR70" s="22"/>
      <c r="CS70" s="22"/>
      <c r="CT70" s="22" t="s">
        <v>34</v>
      </c>
      <c r="CU70" s="22"/>
      <c r="CV70" s="22"/>
      <c r="CW70" s="22" t="s">
        <v>27</v>
      </c>
      <c r="CX70" s="22"/>
      <c r="CY70" s="14"/>
      <c r="CZ70" s="14"/>
      <c r="DA70" s="14"/>
      <c r="DB70" s="14"/>
      <c r="DC70" s="16"/>
      <c r="DF70" s="1940"/>
      <c r="DG70" s="1940"/>
    </row>
    <row r="71" spans="4:111" ht="8.25" customHeight="1" thickBot="1">
      <c r="D71" s="1127"/>
      <c r="E71" s="1128"/>
      <c r="F71" s="1129"/>
      <c r="G71" s="1136"/>
      <c r="H71" s="1137"/>
      <c r="I71" s="1137"/>
      <c r="J71" s="1137"/>
      <c r="K71" s="1137"/>
      <c r="L71" s="1137"/>
      <c r="M71" s="1137"/>
      <c r="N71" s="1137"/>
      <c r="O71" s="1137"/>
      <c r="P71" s="1137"/>
      <c r="Q71" s="1138"/>
      <c r="R71" s="1190"/>
      <c r="S71" s="1191"/>
      <c r="T71" s="1191"/>
      <c r="U71" s="1191"/>
      <c r="V71" s="1186" t="str">
        <f>IF(ISERROR(MID('保険料計算シート（非表示）'!E9,LEN('保険料計算シート（非表示）'!E9)-8,1)),"",MID('保険料計算シート（非表示）'!E9,LEN('保険料計算シート（非表示）'!E9)-8,1))</f>
        <v/>
      </c>
      <c r="W71" s="1187"/>
      <c r="X71" s="1187"/>
      <c r="Y71" s="1178" t="str">
        <f>IF(ISERROR(MID('保険料計算シート（非表示）'!E9,LEN('保険料計算シート（非表示）'!E9)-7,1)),"",MID('保険料計算シート（非表示）'!E9,LEN('保険料計算シート（非表示）'!E9)-7,1))</f>
        <v/>
      </c>
      <c r="Z71" s="1178"/>
      <c r="AA71" s="1178"/>
      <c r="AB71" s="1178" t="str">
        <f>IF(ISERROR(MID('保険料計算シート（非表示）'!E9,LEN('保険料計算シート（非表示）'!E9)-6,1)),"",MID('保険料計算シート（非表示）'!E9,LEN('保険料計算シート（非表示）'!E9)-6,1))</f>
        <v/>
      </c>
      <c r="AC71" s="1178"/>
      <c r="AD71" s="1178"/>
      <c r="AE71" s="1178" t="str">
        <f>IF(ISERROR(MID('保険料計算シート（非表示）'!E9,LEN('保険料計算シート（非表示）'!E9)-5,1)),"",MID('保険料計算シート（非表示）'!E9,LEN('保険料計算シート（非表示）'!E9)-5,1))</f>
        <v/>
      </c>
      <c r="AF71" s="1178"/>
      <c r="AG71" s="1178"/>
      <c r="AH71" s="1178" t="str">
        <f>IF(ISERROR(MID('保険料計算シート（非表示）'!E9,LEN('保険料計算シート（非表示）'!E9)-4,1)),"",MID('保険料計算シート（非表示）'!E9,LEN('保険料計算シート（非表示）'!E9)-4,1))</f>
        <v/>
      </c>
      <c r="AI71" s="1178"/>
      <c r="AJ71" s="1178"/>
      <c r="AK71" s="1178" t="str">
        <f>IF(ISERROR(MID('保険料計算シート（非表示）'!E9,LEN('保険料計算シート（非表示）'!E9)-3,1)),"",MID('保険料計算シート（非表示）'!E9,LEN('保険料計算シート（非表示）'!E9)-3,1))</f>
        <v/>
      </c>
      <c r="AL71" s="1178"/>
      <c r="AM71" s="1178"/>
      <c r="AN71" s="1178" t="str">
        <f>IF(ISERROR(MID('保険料計算シート（非表示）'!E9,LEN('保険料計算シート（非表示）'!E9)-2,1)),"",MID('保険料計算シート（非表示）'!E9,LEN('保険料計算シート（非表示）'!E9)-2,1))</f>
        <v/>
      </c>
      <c r="AO71" s="1178"/>
      <c r="AP71" s="1178"/>
      <c r="AQ71" s="1178" t="str">
        <f>IF(ISERROR(MID('保険料計算シート（非表示）'!E9,LEN('保険料計算シート（非表示）'!E9)-1,1)),"",MID('保険料計算シート（非表示）'!E9,LEN('保険料計算シート（非表示）'!E9)-1,1))</f>
        <v/>
      </c>
      <c r="AR71" s="1178"/>
      <c r="AS71" s="1178"/>
      <c r="AT71" s="1178" t="str">
        <f>IF('保険料計算シート（非表示）'!E9=0,"",IF(ISERROR(MID('保険料計算シート（非表示）'!E9,LEN('保険料計算シート（非表示）'!E9),1)),"",MID('保険料計算シート（非表示）'!E9,LEN('保険料計算シート（非表示）'!E9),1)))</f>
        <v/>
      </c>
      <c r="AU71" s="1178"/>
      <c r="AV71" s="1238"/>
      <c r="AW71" s="1417"/>
      <c r="AX71" s="1418"/>
      <c r="AY71" s="11"/>
      <c r="AZ71" s="11"/>
      <c r="BA71" s="19"/>
      <c r="BB71" s="1537"/>
      <c r="BC71" s="1524"/>
      <c r="BD71" s="125"/>
      <c r="BE71" s="125"/>
      <c r="BF71" s="125"/>
      <c r="BG71" s="125"/>
      <c r="BH71" s="1524"/>
      <c r="BI71" s="1524"/>
      <c r="BJ71" s="1524"/>
      <c r="BK71" s="1524"/>
      <c r="BL71" s="1524"/>
      <c r="BM71" s="1525"/>
      <c r="BN71" s="1569"/>
      <c r="BO71" s="1191"/>
      <c r="BP71" s="1191"/>
      <c r="BQ71" s="1191"/>
      <c r="BR71" s="1186" t="str">
        <f>IF(ISERROR(MID('保険料計算シート（非表示）'!G9,LEN('保険料計算シート（非表示）'!G9)-10,1)),"",MID('保険料計算シート（非表示）'!G9,LEN('保険料計算シート（非表示）'!G9)-10,1))</f>
        <v/>
      </c>
      <c r="BS71" s="1187"/>
      <c r="BT71" s="1187"/>
      <c r="BU71" s="1178" t="str">
        <f>IF(ISERROR(MID('保険料計算シート（非表示）'!G9,LEN('保険料計算シート（非表示）'!G9)-9,1)),"",MID('保険料計算シート（非表示）'!G9,LEN('保険料計算シート（非表示）'!G9)-9,1))</f>
        <v/>
      </c>
      <c r="BV71" s="1178"/>
      <c r="BW71" s="1178"/>
      <c r="BX71" s="1423" t="str">
        <f>IF(ISERROR(MID('保険料計算シート（非表示）'!G9,LEN('保険料計算シート（非表示）'!G9)-8,1)),"",MID('保険料計算シート（非表示）'!G9,LEN('保険料計算シート（非表示）'!G9)-8,1))</f>
        <v/>
      </c>
      <c r="BY71" s="1178"/>
      <c r="BZ71" s="1178"/>
      <c r="CA71" s="1178" t="str">
        <f>IF(ISERROR(MID('保険料計算シート（非表示）'!G9,LEN('保険料計算シート（非表示）'!G9)-7,1)),"",MID('保険料計算シート（非表示）'!G9,LEN('保険料計算シート（非表示）'!G9)-7,1))</f>
        <v/>
      </c>
      <c r="CB71" s="1178"/>
      <c r="CC71" s="1178"/>
      <c r="CD71" s="1178" t="str">
        <f>IF(ISERROR(MID('保険料計算シート（非表示）'!G9,LEN('保険料計算シート（非表示）'!G9)-6,1)),"",MID('保険料計算シート（非表示）'!G9,LEN('保険料計算シート（非表示）'!G9)-6,1))</f>
        <v/>
      </c>
      <c r="CE71" s="1178"/>
      <c r="CF71" s="1178"/>
      <c r="CG71" s="1178" t="str">
        <f>IF(ISERROR(MID('保険料計算シート（非表示）'!G9,LEN('保険料計算シート（非表示）'!G9)-5,1)),"",MID('保険料計算シート（非表示）'!G9,LEN('保険料計算シート（非表示）'!G9)-5,1))</f>
        <v/>
      </c>
      <c r="CH71" s="1178"/>
      <c r="CI71" s="1178"/>
      <c r="CJ71" s="1178" t="str">
        <f>IF(ISERROR(MID('保険料計算シート（非表示）'!G9,LEN('保険料計算シート（非表示）'!G9)-4,1)),"",MID('保険料計算シート（非表示）'!G9,LEN('保険料計算シート（非表示）'!G9)-4,1))</f>
        <v/>
      </c>
      <c r="CK71" s="1178"/>
      <c r="CL71" s="1178"/>
      <c r="CM71" s="1178" t="str">
        <f>IF(ISERROR(MID('保険料計算シート（非表示）'!G9,LEN('保険料計算シート（非表示）'!G9)-3,1)),"",MID('保険料計算シート（非表示）'!G9,LEN('保険料計算シート（非表示）'!G9)-3,1))</f>
        <v/>
      </c>
      <c r="CN71" s="1178"/>
      <c r="CO71" s="1178"/>
      <c r="CP71" s="1178" t="str">
        <f>IF(ISERROR(MID('保険料計算シート（非表示）'!G9,LEN('保険料計算シート（非表示）'!G9)-2,1)),"",MID('保険料計算シート（非表示）'!G9,LEN('保険料計算シート（非表示）'!G9)-2,1))</f>
        <v/>
      </c>
      <c r="CQ71" s="1178"/>
      <c r="CR71" s="1178"/>
      <c r="CS71" s="1178" t="str">
        <f>IF(ISERROR(MID('保険料計算シート（非表示）'!G9,LEN('保険料計算シート（非表示）'!G9)-1,1)),"",MID('保険料計算シート（非表示）'!G9,LEN('保険料計算シート（非表示）'!G9)-1,1))</f>
        <v/>
      </c>
      <c r="CT71" s="1178"/>
      <c r="CU71" s="1178"/>
      <c r="CV71" s="1178" t="str">
        <f>IF('保険料計算シート（非表示）'!G9=0,"",IF(ISERROR(MID('保険料計算シート（非表示）'!G9,LEN('保険料計算シート（非表示）'!G9),1)),"",MID('保険料計算シート（非表示）'!G9,LEN('保険料計算シート（非表示）'!G9),1)))</f>
        <v/>
      </c>
      <c r="CW71" s="1178"/>
      <c r="CX71" s="1238"/>
      <c r="CY71" s="1417"/>
      <c r="CZ71" s="1418"/>
      <c r="DA71" s="11"/>
      <c r="DB71" s="11"/>
      <c r="DC71" s="19"/>
      <c r="DF71" s="1940"/>
      <c r="DG71" s="1940"/>
    </row>
    <row r="72" spans="4:111" ht="8.25" customHeight="1">
      <c r="D72" s="1127"/>
      <c r="E72" s="1128"/>
      <c r="F72" s="1129"/>
      <c r="G72" s="1136"/>
      <c r="H72" s="1137"/>
      <c r="I72" s="1137"/>
      <c r="J72" s="1137"/>
      <c r="K72" s="1137"/>
      <c r="L72" s="1137"/>
      <c r="M72" s="1137"/>
      <c r="N72" s="1137"/>
      <c r="O72" s="1137"/>
      <c r="P72" s="1137"/>
      <c r="Q72" s="1138"/>
      <c r="R72" s="1190"/>
      <c r="S72" s="1191"/>
      <c r="T72" s="1191"/>
      <c r="U72" s="1191"/>
      <c r="V72" s="1186"/>
      <c r="W72" s="1187"/>
      <c r="X72" s="1187"/>
      <c r="Y72" s="1178"/>
      <c r="Z72" s="1178"/>
      <c r="AA72" s="1178"/>
      <c r="AB72" s="1178"/>
      <c r="AC72" s="1178"/>
      <c r="AD72" s="1178"/>
      <c r="AE72" s="1178"/>
      <c r="AF72" s="1178"/>
      <c r="AG72" s="1178"/>
      <c r="AH72" s="1178"/>
      <c r="AI72" s="1178"/>
      <c r="AJ72" s="1178"/>
      <c r="AK72" s="1178"/>
      <c r="AL72" s="1178"/>
      <c r="AM72" s="1178"/>
      <c r="AN72" s="1178"/>
      <c r="AO72" s="1178"/>
      <c r="AP72" s="1178"/>
      <c r="AQ72" s="1178"/>
      <c r="AR72" s="1178"/>
      <c r="AS72" s="1178"/>
      <c r="AT72" s="1178"/>
      <c r="AU72" s="1178"/>
      <c r="AV72" s="1238"/>
      <c r="AW72" s="1419"/>
      <c r="AX72" s="1418"/>
      <c r="AY72" s="11"/>
      <c r="AZ72" s="11"/>
      <c r="BA72" s="11"/>
      <c r="BB72" s="1527">
        <v>15.5</v>
      </c>
      <c r="BC72" s="1528"/>
      <c r="BD72" s="1528"/>
      <c r="BE72" s="1528"/>
      <c r="BF72" s="1528"/>
      <c r="BG72" s="1528"/>
      <c r="BH72" s="1528"/>
      <c r="BI72" s="1528"/>
      <c r="BJ72" s="1528"/>
      <c r="BK72" s="1528"/>
      <c r="BL72" s="1528"/>
      <c r="BM72" s="1529"/>
      <c r="BN72" s="1191"/>
      <c r="BO72" s="1191"/>
      <c r="BP72" s="1191"/>
      <c r="BQ72" s="1191"/>
      <c r="BR72" s="1186"/>
      <c r="BS72" s="1187"/>
      <c r="BT72" s="1187"/>
      <c r="BU72" s="1178"/>
      <c r="BV72" s="1178"/>
      <c r="BW72" s="1178"/>
      <c r="BX72" s="1423"/>
      <c r="BY72" s="1178"/>
      <c r="BZ72" s="1178"/>
      <c r="CA72" s="1178"/>
      <c r="CB72" s="1178"/>
      <c r="CC72" s="1178"/>
      <c r="CD72" s="1178"/>
      <c r="CE72" s="1178"/>
      <c r="CF72" s="1178"/>
      <c r="CG72" s="1178"/>
      <c r="CH72" s="1178"/>
      <c r="CI72" s="1178"/>
      <c r="CJ72" s="1178"/>
      <c r="CK72" s="1178"/>
      <c r="CL72" s="1178"/>
      <c r="CM72" s="1178"/>
      <c r="CN72" s="1178"/>
      <c r="CO72" s="1178"/>
      <c r="CP72" s="1178"/>
      <c r="CQ72" s="1178"/>
      <c r="CR72" s="1178"/>
      <c r="CS72" s="1178"/>
      <c r="CT72" s="1178"/>
      <c r="CU72" s="1178"/>
      <c r="CV72" s="1178"/>
      <c r="CW72" s="1178"/>
      <c r="CX72" s="1238"/>
      <c r="CY72" s="1419"/>
      <c r="CZ72" s="1418"/>
      <c r="DA72" s="11"/>
      <c r="DB72" s="11"/>
      <c r="DC72" s="19"/>
      <c r="DF72" s="1940"/>
      <c r="DG72" s="1940"/>
    </row>
    <row r="73" spans="4:111" ht="8.25" customHeight="1">
      <c r="D73" s="1127"/>
      <c r="E73" s="1128"/>
      <c r="F73" s="1129"/>
      <c r="G73" s="1136"/>
      <c r="H73" s="1137"/>
      <c r="I73" s="1137"/>
      <c r="J73" s="1137"/>
      <c r="K73" s="1137"/>
      <c r="L73" s="1137"/>
      <c r="M73" s="1137"/>
      <c r="N73" s="1137"/>
      <c r="O73" s="1137"/>
      <c r="P73" s="1137"/>
      <c r="Q73" s="1138"/>
      <c r="R73" s="1190"/>
      <c r="S73" s="1191"/>
      <c r="T73" s="1191"/>
      <c r="U73" s="1191"/>
      <c r="V73" s="1186"/>
      <c r="W73" s="1187"/>
      <c r="X73" s="1187"/>
      <c r="Y73" s="1178"/>
      <c r="Z73" s="1178"/>
      <c r="AA73" s="1178"/>
      <c r="AB73" s="1178"/>
      <c r="AC73" s="1178"/>
      <c r="AD73" s="1178"/>
      <c r="AE73" s="1178"/>
      <c r="AF73" s="1178"/>
      <c r="AG73" s="1178"/>
      <c r="AH73" s="1178"/>
      <c r="AI73" s="1178"/>
      <c r="AJ73" s="1178"/>
      <c r="AK73" s="1178"/>
      <c r="AL73" s="1178"/>
      <c r="AM73" s="1178"/>
      <c r="AN73" s="1178"/>
      <c r="AO73" s="1178"/>
      <c r="AP73" s="1178"/>
      <c r="AQ73" s="1178"/>
      <c r="AR73" s="1178"/>
      <c r="AS73" s="1178"/>
      <c r="AT73" s="1178"/>
      <c r="AU73" s="1178"/>
      <c r="AV73" s="1238"/>
      <c r="AW73" s="1419"/>
      <c r="AX73" s="1418"/>
      <c r="AY73" s="1526" t="s">
        <v>23</v>
      </c>
      <c r="AZ73" s="1526"/>
      <c r="BA73" s="1526"/>
      <c r="BB73" s="1530"/>
      <c r="BC73" s="1531"/>
      <c r="BD73" s="1531"/>
      <c r="BE73" s="1531"/>
      <c r="BF73" s="1531"/>
      <c r="BG73" s="1531"/>
      <c r="BH73" s="1531"/>
      <c r="BI73" s="1531"/>
      <c r="BJ73" s="1531"/>
      <c r="BK73" s="1531"/>
      <c r="BL73" s="1531"/>
      <c r="BM73" s="1532"/>
      <c r="BN73" s="1191"/>
      <c r="BO73" s="1191"/>
      <c r="BP73" s="1191"/>
      <c r="BQ73" s="1191"/>
      <c r="BR73" s="1186"/>
      <c r="BS73" s="1187"/>
      <c r="BT73" s="1187"/>
      <c r="BU73" s="1178"/>
      <c r="BV73" s="1178"/>
      <c r="BW73" s="1178"/>
      <c r="BX73" s="1423"/>
      <c r="BY73" s="1178"/>
      <c r="BZ73" s="1178"/>
      <c r="CA73" s="1178"/>
      <c r="CB73" s="1178"/>
      <c r="CC73" s="1178"/>
      <c r="CD73" s="1178"/>
      <c r="CE73" s="1178"/>
      <c r="CF73" s="1178"/>
      <c r="CG73" s="1178"/>
      <c r="CH73" s="1178"/>
      <c r="CI73" s="1178"/>
      <c r="CJ73" s="1178"/>
      <c r="CK73" s="1178"/>
      <c r="CL73" s="1178"/>
      <c r="CM73" s="1178"/>
      <c r="CN73" s="1178"/>
      <c r="CO73" s="1178"/>
      <c r="CP73" s="1178"/>
      <c r="CQ73" s="1178"/>
      <c r="CR73" s="1178"/>
      <c r="CS73" s="1178"/>
      <c r="CT73" s="1178"/>
      <c r="CU73" s="1178"/>
      <c r="CV73" s="1178"/>
      <c r="CW73" s="1178"/>
      <c r="CX73" s="1238"/>
      <c r="CY73" s="1419"/>
      <c r="CZ73" s="1418"/>
      <c r="DA73" s="1418" t="s">
        <v>27</v>
      </c>
      <c r="DB73" s="1418"/>
      <c r="DC73" s="19"/>
      <c r="DF73" s="1940"/>
      <c r="DG73" s="1940"/>
    </row>
    <row r="74" spans="4:111" ht="8.25" customHeight="1" thickBot="1">
      <c r="D74" s="1130"/>
      <c r="E74" s="1131"/>
      <c r="F74" s="1132"/>
      <c r="G74" s="1139"/>
      <c r="H74" s="1140"/>
      <c r="I74" s="1140"/>
      <c r="J74" s="1140"/>
      <c r="K74" s="1140"/>
      <c r="L74" s="1140"/>
      <c r="M74" s="1140"/>
      <c r="N74" s="1140"/>
      <c r="O74" s="1140"/>
      <c r="P74" s="1140"/>
      <c r="Q74" s="1141"/>
      <c r="R74" s="1190"/>
      <c r="S74" s="1191"/>
      <c r="T74" s="1191"/>
      <c r="U74" s="1191"/>
      <c r="V74" s="11"/>
      <c r="W74" s="11"/>
      <c r="X74" s="11"/>
      <c r="Y74" s="13"/>
      <c r="Z74" s="13"/>
      <c r="AA74" s="13"/>
      <c r="AB74" s="13"/>
      <c r="AC74" s="13"/>
      <c r="AD74" s="1228" t="s">
        <v>117</v>
      </c>
      <c r="AE74" s="1228"/>
      <c r="AF74" s="13"/>
      <c r="AG74" s="13"/>
      <c r="AH74" s="13"/>
      <c r="AI74" s="13"/>
      <c r="AJ74" s="13"/>
      <c r="AK74" s="13"/>
      <c r="AL74" s="13"/>
      <c r="AM74" s="1228" t="s">
        <v>117</v>
      </c>
      <c r="AN74" s="1228"/>
      <c r="AO74" s="13"/>
      <c r="AP74" s="13"/>
      <c r="AQ74" s="13"/>
      <c r="AR74" s="13"/>
      <c r="AS74" s="13"/>
      <c r="AT74" s="13"/>
      <c r="AU74" s="13"/>
      <c r="AV74" s="13"/>
      <c r="AW74" s="11"/>
      <c r="AX74" s="11"/>
      <c r="AY74" s="1526"/>
      <c r="AZ74" s="1526"/>
      <c r="BA74" s="1526"/>
      <c r="BB74" s="1533"/>
      <c r="BC74" s="1534"/>
      <c r="BD74" s="1534"/>
      <c r="BE74" s="1534"/>
      <c r="BF74" s="1534"/>
      <c r="BG74" s="1534"/>
      <c r="BH74" s="1534"/>
      <c r="BI74" s="1534"/>
      <c r="BJ74" s="1534"/>
      <c r="BK74" s="1534"/>
      <c r="BL74" s="1534"/>
      <c r="BM74" s="1535"/>
      <c r="BN74" s="1191"/>
      <c r="BO74" s="1191"/>
      <c r="BP74" s="1191"/>
      <c r="BQ74" s="1191"/>
      <c r="BR74" s="42"/>
      <c r="BS74" s="42"/>
      <c r="BT74" s="42"/>
      <c r="BU74" s="42"/>
      <c r="BV74" s="42"/>
      <c r="BW74" s="1228" t="s">
        <v>117</v>
      </c>
      <c r="BX74" s="1228"/>
      <c r="BY74" s="13"/>
      <c r="BZ74" s="13"/>
      <c r="CA74" s="13"/>
      <c r="CB74" s="13"/>
      <c r="CC74" s="13"/>
      <c r="CD74" s="13"/>
      <c r="CE74" s="13"/>
      <c r="CF74" s="1228" t="s">
        <v>117</v>
      </c>
      <c r="CG74" s="1228"/>
      <c r="CH74" s="13"/>
      <c r="CI74" s="13"/>
      <c r="CJ74" s="13"/>
      <c r="CK74" s="13"/>
      <c r="CL74" s="13"/>
      <c r="CM74" s="13"/>
      <c r="CN74" s="13"/>
      <c r="CO74" s="1228" t="s">
        <v>117</v>
      </c>
      <c r="CP74" s="1228"/>
      <c r="CQ74" s="13"/>
      <c r="CR74" s="13"/>
      <c r="CS74" s="13"/>
      <c r="CT74" s="13"/>
      <c r="CU74" s="13"/>
      <c r="CV74" s="13"/>
      <c r="CW74" s="13"/>
      <c r="CX74" s="13"/>
      <c r="CY74" s="11"/>
      <c r="CZ74" s="11"/>
      <c r="DA74" s="1418"/>
      <c r="DB74" s="1418"/>
      <c r="DC74" s="19"/>
      <c r="DF74" s="1940"/>
      <c r="DG74" s="1940"/>
    </row>
    <row r="75" spans="4:111" ht="8.25" customHeight="1" thickTop="1">
      <c r="D75" s="83"/>
      <c r="E75" s="84"/>
      <c r="F75" s="84"/>
      <c r="G75" s="84"/>
      <c r="H75" s="84"/>
      <c r="I75" s="84"/>
      <c r="J75" s="84"/>
      <c r="K75" s="84"/>
      <c r="L75" s="84"/>
      <c r="M75" s="84"/>
      <c r="N75" s="84"/>
      <c r="O75" s="84"/>
      <c r="P75" s="84"/>
      <c r="Q75" s="85"/>
      <c r="R75" s="1452" t="s">
        <v>123</v>
      </c>
      <c r="S75" s="1453"/>
      <c r="T75" s="1453"/>
      <c r="U75" s="1453"/>
      <c r="V75" s="86"/>
      <c r="W75" s="86" t="s">
        <v>32</v>
      </c>
      <c r="X75" s="86"/>
      <c r="Y75" s="86"/>
      <c r="Z75" s="86" t="s">
        <v>33</v>
      </c>
      <c r="AA75" s="86"/>
      <c r="AB75" s="86"/>
      <c r="AC75" s="86" t="s">
        <v>34</v>
      </c>
      <c r="AD75" s="86"/>
      <c r="AE75" s="86"/>
      <c r="AF75" s="86" t="s">
        <v>35</v>
      </c>
      <c r="AG75" s="86"/>
      <c r="AH75" s="86"/>
      <c r="AI75" s="86" t="s">
        <v>32</v>
      </c>
      <c r="AJ75" s="86"/>
      <c r="AK75" s="86"/>
      <c r="AL75" s="86" t="s">
        <v>33</v>
      </c>
      <c r="AM75" s="86"/>
      <c r="AN75" s="86"/>
      <c r="AO75" s="86" t="s">
        <v>34</v>
      </c>
      <c r="AP75" s="86"/>
      <c r="AQ75" s="86"/>
      <c r="AR75" s="86" t="s">
        <v>36</v>
      </c>
      <c r="AS75" s="86"/>
      <c r="AT75" s="86"/>
      <c r="AU75" s="86" t="s">
        <v>32</v>
      </c>
      <c r="AV75" s="86"/>
      <c r="AW75" s="77"/>
      <c r="AX75" s="77"/>
      <c r="AY75" s="77"/>
      <c r="AZ75" s="77"/>
      <c r="BA75" s="77"/>
      <c r="BB75" s="1537" t="s">
        <v>124</v>
      </c>
      <c r="BC75" s="1524"/>
      <c r="BD75" s="125"/>
      <c r="BE75" s="125"/>
      <c r="BF75" s="125"/>
      <c r="BG75" s="125"/>
      <c r="BH75" s="1524" t="s">
        <v>42</v>
      </c>
      <c r="BI75" s="1524"/>
      <c r="BJ75" s="1524"/>
      <c r="BK75" s="1524"/>
      <c r="BL75" s="1524"/>
      <c r="BM75" s="1525"/>
      <c r="BN75" s="1453" t="s">
        <v>125</v>
      </c>
      <c r="BO75" s="1453"/>
      <c r="BP75" s="1453"/>
      <c r="BQ75" s="1453"/>
      <c r="BR75" s="86"/>
      <c r="BS75" s="86" t="s">
        <v>33</v>
      </c>
      <c r="BT75" s="86"/>
      <c r="BU75" s="86"/>
      <c r="BV75" s="86" t="s">
        <v>34</v>
      </c>
      <c r="BW75" s="86"/>
      <c r="BX75" s="86"/>
      <c r="BY75" s="86" t="s">
        <v>35</v>
      </c>
      <c r="BZ75" s="86"/>
      <c r="CA75" s="86"/>
      <c r="CB75" s="86" t="s">
        <v>32</v>
      </c>
      <c r="CC75" s="86"/>
      <c r="CD75" s="86"/>
      <c r="CE75" s="86" t="s">
        <v>33</v>
      </c>
      <c r="CF75" s="86"/>
      <c r="CG75" s="86"/>
      <c r="CH75" s="86" t="s">
        <v>34</v>
      </c>
      <c r="CI75" s="86"/>
      <c r="CJ75" s="86"/>
      <c r="CK75" s="86" t="s">
        <v>36</v>
      </c>
      <c r="CL75" s="86"/>
      <c r="CM75" s="86"/>
      <c r="CN75" s="86" t="s">
        <v>32</v>
      </c>
      <c r="CO75" s="86"/>
      <c r="CP75" s="86"/>
      <c r="CQ75" s="86" t="s">
        <v>33</v>
      </c>
      <c r="CR75" s="86"/>
      <c r="CS75" s="86"/>
      <c r="CT75" s="86" t="s">
        <v>34</v>
      </c>
      <c r="CU75" s="86"/>
      <c r="CV75" s="86"/>
      <c r="CW75" s="86" t="s">
        <v>27</v>
      </c>
      <c r="CX75" s="86"/>
      <c r="CY75" s="77"/>
      <c r="CZ75" s="77"/>
      <c r="DA75" s="77"/>
      <c r="DB75" s="77"/>
      <c r="DC75" s="78"/>
      <c r="DF75" s="1940"/>
      <c r="DG75" s="1940"/>
    </row>
    <row r="76" spans="4:111" ht="8.25" customHeight="1">
      <c r="D76" s="1734" t="s">
        <v>25</v>
      </c>
      <c r="E76" s="1735"/>
      <c r="F76" s="1735"/>
      <c r="G76" s="1735"/>
      <c r="H76" s="1735"/>
      <c r="I76" s="1735"/>
      <c r="J76" s="1735"/>
      <c r="K76" s="1735"/>
      <c r="L76" s="1735"/>
      <c r="M76" s="1735"/>
      <c r="N76" s="1735"/>
      <c r="O76" s="1735"/>
      <c r="P76" s="1735"/>
      <c r="Q76" s="1736"/>
      <c r="R76" s="1190"/>
      <c r="S76" s="1191"/>
      <c r="T76" s="1191"/>
      <c r="U76" s="1191"/>
      <c r="V76" s="1186" t="str">
        <f>IF(ISERROR(MID('保険料計算シート（非表示）'!E10,LEN('保険料計算シート（非表示）'!E10)-8,1)),"",MID('保険料計算シート（非表示）'!E10,LEN('保険料計算シート（非表示）'!E10)-8,1))</f>
        <v/>
      </c>
      <c r="W76" s="1187"/>
      <c r="X76" s="1187"/>
      <c r="Y76" s="1178" t="str">
        <f>IF(ISERROR(MID('保険料計算シート（非表示）'!E10,LEN('保険料計算シート（非表示）'!E10)-7,1)),"",MID('保険料計算シート（非表示）'!E10,LEN('保険料計算シート（非表示）'!E10)-7,1))</f>
        <v/>
      </c>
      <c r="Z76" s="1178"/>
      <c r="AA76" s="1178"/>
      <c r="AB76" s="1178" t="str">
        <f>IF(ISERROR(MID('保険料計算シート（非表示）'!E10,LEN('保険料計算シート（非表示）'!E10)-6,1)),"",MID('保険料計算シート（非表示）'!E10,LEN('保険料計算シート（非表示）'!E10)-6,1))</f>
        <v/>
      </c>
      <c r="AC76" s="1178"/>
      <c r="AD76" s="1178"/>
      <c r="AE76" s="1178" t="str">
        <f>IF(ISERROR(MID('保険料計算シート（非表示）'!E10,LEN('保険料計算シート（非表示）'!E10)-5,1)),"",MID('保険料計算シート（非表示）'!E10,LEN('保険料計算シート（非表示）'!E10)-5,1))</f>
        <v/>
      </c>
      <c r="AF76" s="1178"/>
      <c r="AG76" s="1178"/>
      <c r="AH76" s="1178" t="str">
        <f>IF(ISERROR(MID('保険料計算シート（非表示）'!E10,LEN('保険料計算シート（非表示）'!E10)-4,1)),"",MID('保険料計算シート（非表示）'!E10,LEN('保険料計算シート（非表示）'!E10)-4,1))</f>
        <v/>
      </c>
      <c r="AI76" s="1178"/>
      <c r="AJ76" s="1178"/>
      <c r="AK76" s="1178" t="str">
        <f>IF(ISERROR(MID('保険料計算シート（非表示）'!E10,LEN('保険料計算シート（非表示）'!E10)-3,1)),"",MID('保険料計算シート（非表示）'!E10,LEN('保険料計算シート（非表示）'!E10)-3,1))</f>
        <v/>
      </c>
      <c r="AL76" s="1178"/>
      <c r="AM76" s="1178"/>
      <c r="AN76" s="1178" t="str">
        <f>IF(ISERROR(MID('保険料計算シート（非表示）'!E10,LEN('保険料計算シート（非表示）'!E10)-2,1)),"",MID('保険料計算シート（非表示）'!E10,LEN('保険料計算シート（非表示）'!E10)-2,1))</f>
        <v/>
      </c>
      <c r="AO76" s="1178"/>
      <c r="AP76" s="1178"/>
      <c r="AQ76" s="1178" t="str">
        <f>IF(ISERROR(MID('保険料計算シート（非表示）'!E10,LEN('保険料計算シート（非表示）'!E10)-1,1)),"",MID('保険料計算シート（非表示）'!E10,LEN('保険料計算シート（非表示）'!E10)-1,1))</f>
        <v/>
      </c>
      <c r="AR76" s="1178"/>
      <c r="AS76" s="1178"/>
      <c r="AT76" s="1178" t="str">
        <f>IF('保険料計算シート（非表示）'!E10=0,"",IF(ISERROR(MID('保険料計算シート（非表示）'!E10,LEN('保険料計算シート（非表示）'!E10),1)),"",MID('保険料計算シート（非表示）'!E10,LEN('保険料計算シート（非表示）'!E10),1)))</f>
        <v/>
      </c>
      <c r="AU76" s="1178"/>
      <c r="AV76" s="1238"/>
      <c r="AW76" s="1417"/>
      <c r="AX76" s="1418"/>
      <c r="AY76" s="11"/>
      <c r="AZ76" s="11"/>
      <c r="BA76" s="11"/>
      <c r="BB76" s="1537"/>
      <c r="BC76" s="1524"/>
      <c r="BD76" s="125"/>
      <c r="BE76" s="125"/>
      <c r="BF76" s="125"/>
      <c r="BG76" s="125"/>
      <c r="BH76" s="1524"/>
      <c r="BI76" s="1524"/>
      <c r="BJ76" s="1524"/>
      <c r="BK76" s="1524"/>
      <c r="BL76" s="1524"/>
      <c r="BM76" s="1525"/>
      <c r="BN76" s="1191"/>
      <c r="BO76" s="1191"/>
      <c r="BP76" s="1191"/>
      <c r="BQ76" s="1191"/>
      <c r="BR76" s="1186" t="str">
        <f>IF(ISERROR(MID('保険料計算シート（非表示）'!G10,LEN('保険料計算シート（非表示）'!G10)-10,1)),"",MID('保険料計算シート（非表示）'!G10,LEN('保険料計算シート（非表示）'!G10)-10,1))</f>
        <v/>
      </c>
      <c r="BS76" s="1187"/>
      <c r="BT76" s="1187"/>
      <c r="BU76" s="1178" t="str">
        <f>IF(ISERROR(MID('保険料計算シート（非表示）'!G10,LEN('保険料計算シート（非表示）'!G10)-9,1)),"",MID('保険料計算シート（非表示）'!G10,LEN('保険料計算シート（非表示）'!G10)-9,1))</f>
        <v/>
      </c>
      <c r="BV76" s="1178"/>
      <c r="BW76" s="1178"/>
      <c r="BX76" s="1423" t="str">
        <f>IF(ISERROR(MID('保険料計算シート（非表示）'!G10,LEN('保険料計算シート（非表示）'!G10)-8,1)),"",MID('保険料計算シート（非表示）'!G10,LEN('保険料計算シート（非表示）'!G10)-8,1))</f>
        <v/>
      </c>
      <c r="BY76" s="1178"/>
      <c r="BZ76" s="1178"/>
      <c r="CA76" s="1178" t="str">
        <f>IF(ISERROR(MID('保険料計算シート（非表示）'!G10,LEN('保険料計算シート（非表示）'!G10)-7,1)),"",MID('保険料計算シート（非表示）'!G10,LEN('保険料計算シート（非表示）'!G10)-7,1))</f>
        <v/>
      </c>
      <c r="CB76" s="1178"/>
      <c r="CC76" s="1178"/>
      <c r="CD76" s="1178" t="str">
        <f>IF(ISERROR(MID('保険料計算シート（非表示）'!G10,LEN('保険料計算シート（非表示）'!G10)-6,1)),"",MID('保険料計算シート（非表示）'!G10,LEN('保険料計算シート（非表示）'!G10)-6,1))</f>
        <v/>
      </c>
      <c r="CE76" s="1178"/>
      <c r="CF76" s="1178"/>
      <c r="CG76" s="1178" t="str">
        <f>IF(ISERROR(MID('保険料計算シート（非表示）'!G10,LEN('保険料計算シート（非表示）'!G10)-5,1)),"",MID('保険料計算シート（非表示）'!G10,LEN('保険料計算シート（非表示）'!G10)-5,1))</f>
        <v/>
      </c>
      <c r="CH76" s="1178"/>
      <c r="CI76" s="1178"/>
      <c r="CJ76" s="1178" t="str">
        <f>IF(ISERROR(MID('保険料計算シート（非表示）'!G10,LEN('保険料計算シート（非表示）'!G10)-4,1)),"",MID('保険料計算シート（非表示）'!G10,LEN('保険料計算シート（非表示）'!G10)-4,1))</f>
        <v/>
      </c>
      <c r="CK76" s="1178"/>
      <c r="CL76" s="1178"/>
      <c r="CM76" s="1178" t="str">
        <f>IF(ISERROR(MID('保険料計算シート（非表示）'!G10,LEN('保険料計算シート（非表示）'!G10)-3,1)),"",MID('保険料計算シート（非表示）'!G10,LEN('保険料計算シート（非表示）'!G10)-3,1))</f>
        <v/>
      </c>
      <c r="CN76" s="1178"/>
      <c r="CO76" s="1178"/>
      <c r="CP76" s="1178" t="str">
        <f>IF(ISERROR(MID('保険料計算シート（非表示）'!G10,LEN('保険料計算シート（非表示）'!G10)-2,1)),"",MID('保険料計算シート（非表示）'!G10,LEN('保険料計算シート（非表示）'!G10)-2,1))</f>
        <v/>
      </c>
      <c r="CQ76" s="1178"/>
      <c r="CR76" s="1178"/>
      <c r="CS76" s="1178" t="str">
        <f>IF(ISERROR(MID('保険料計算シート（非表示）'!G10,LEN('保険料計算シート（非表示）'!G10)-1,1)),"",MID('保険料計算シート（非表示）'!G10,LEN('保険料計算シート（非表示）'!G10)-1,1))</f>
        <v/>
      </c>
      <c r="CT76" s="1178"/>
      <c r="CU76" s="1178"/>
      <c r="CV76" s="1178" t="str">
        <f>IF('保険料計算シート（非表示）'!G10=0,"",IF(ISERROR(MID('保険料計算シート（非表示）'!G10,LEN('保険料計算シート（非表示）'!G10),1)),"",MID('保険料計算シート（非表示）'!G10,LEN('保険料計算シート（非表示）'!G10),1)))</f>
        <v/>
      </c>
      <c r="CW76" s="1178"/>
      <c r="CX76" s="1238"/>
      <c r="CY76" s="1417"/>
      <c r="CZ76" s="1418"/>
      <c r="DA76" s="11"/>
      <c r="DB76" s="11"/>
      <c r="DC76" s="79"/>
      <c r="DF76" s="1940"/>
      <c r="DG76" s="1940"/>
    </row>
    <row r="77" spans="4:111" ht="8.25" customHeight="1">
      <c r="D77" s="1734"/>
      <c r="E77" s="1735"/>
      <c r="F77" s="1735"/>
      <c r="G77" s="1735"/>
      <c r="H77" s="1735"/>
      <c r="I77" s="1735"/>
      <c r="J77" s="1735"/>
      <c r="K77" s="1735"/>
      <c r="L77" s="1735"/>
      <c r="M77" s="1735"/>
      <c r="N77" s="1735"/>
      <c r="O77" s="1735"/>
      <c r="P77" s="1735"/>
      <c r="Q77" s="1736"/>
      <c r="R77" s="1190"/>
      <c r="S77" s="1191"/>
      <c r="T77" s="1191"/>
      <c r="U77" s="1191"/>
      <c r="V77" s="1186"/>
      <c r="W77" s="1187"/>
      <c r="X77" s="1187"/>
      <c r="Y77" s="1178"/>
      <c r="Z77" s="1178"/>
      <c r="AA77" s="1178"/>
      <c r="AB77" s="1178"/>
      <c r="AC77" s="1178"/>
      <c r="AD77" s="1178"/>
      <c r="AE77" s="1178"/>
      <c r="AF77" s="1178"/>
      <c r="AG77" s="1178"/>
      <c r="AH77" s="1178"/>
      <c r="AI77" s="1178"/>
      <c r="AJ77" s="1178"/>
      <c r="AK77" s="1178"/>
      <c r="AL77" s="1178"/>
      <c r="AM77" s="1178"/>
      <c r="AN77" s="1178"/>
      <c r="AO77" s="1178"/>
      <c r="AP77" s="1178"/>
      <c r="AQ77" s="1178"/>
      <c r="AR77" s="1178"/>
      <c r="AS77" s="1178"/>
      <c r="AT77" s="1178"/>
      <c r="AU77" s="1178"/>
      <c r="AV77" s="1238"/>
      <c r="AW77" s="1419"/>
      <c r="AX77" s="1418"/>
      <c r="AY77" s="11"/>
      <c r="AZ77" s="11"/>
      <c r="BA77" s="11"/>
      <c r="BB77" s="1411">
        <f>IF('保険料計算シート（非表示）'!F10=0,"",'保険料計算シート（非表示）'!F10)</f>
        <v>0.02</v>
      </c>
      <c r="BC77" s="1412"/>
      <c r="BD77" s="1412"/>
      <c r="BE77" s="1412"/>
      <c r="BF77" s="1412"/>
      <c r="BG77" s="1412"/>
      <c r="BH77" s="1412"/>
      <c r="BI77" s="1412"/>
      <c r="BJ77" s="1412"/>
      <c r="BK77" s="1412"/>
      <c r="BL77" s="1412"/>
      <c r="BM77" s="1413"/>
      <c r="BN77" s="1191"/>
      <c r="BO77" s="1191"/>
      <c r="BP77" s="1191"/>
      <c r="BQ77" s="1191"/>
      <c r="BR77" s="1186"/>
      <c r="BS77" s="1187"/>
      <c r="BT77" s="1187"/>
      <c r="BU77" s="1178"/>
      <c r="BV77" s="1178"/>
      <c r="BW77" s="1178"/>
      <c r="BX77" s="1423"/>
      <c r="BY77" s="1178"/>
      <c r="BZ77" s="1178"/>
      <c r="CA77" s="1178"/>
      <c r="CB77" s="1178"/>
      <c r="CC77" s="1178"/>
      <c r="CD77" s="1178"/>
      <c r="CE77" s="1178"/>
      <c r="CF77" s="1178"/>
      <c r="CG77" s="1178"/>
      <c r="CH77" s="1178"/>
      <c r="CI77" s="1178"/>
      <c r="CJ77" s="1178"/>
      <c r="CK77" s="1178"/>
      <c r="CL77" s="1178"/>
      <c r="CM77" s="1178"/>
      <c r="CN77" s="1178"/>
      <c r="CO77" s="1178"/>
      <c r="CP77" s="1178"/>
      <c r="CQ77" s="1178"/>
      <c r="CR77" s="1178"/>
      <c r="CS77" s="1178"/>
      <c r="CT77" s="1178"/>
      <c r="CU77" s="1178"/>
      <c r="CV77" s="1178"/>
      <c r="CW77" s="1178"/>
      <c r="CX77" s="1238"/>
      <c r="CY77" s="1419"/>
      <c r="CZ77" s="1418"/>
      <c r="DA77" s="11"/>
      <c r="DB77" s="11"/>
      <c r="DC77" s="79"/>
      <c r="DF77" s="1940"/>
      <c r="DG77" s="1940"/>
    </row>
    <row r="78" spans="4:111" ht="8.25" customHeight="1">
      <c r="D78" s="87"/>
      <c r="E78" s="8"/>
      <c r="F78" s="8"/>
      <c r="G78" s="8"/>
      <c r="H78" s="8"/>
      <c r="I78" s="8"/>
      <c r="J78" s="8"/>
      <c r="K78" s="8"/>
      <c r="L78" s="8"/>
      <c r="M78" s="1171" t="s">
        <v>39</v>
      </c>
      <c r="N78" s="1171"/>
      <c r="O78" s="1171"/>
      <c r="P78" s="1171"/>
      <c r="Q78" s="1731"/>
      <c r="R78" s="1190"/>
      <c r="S78" s="1191"/>
      <c r="T78" s="1191"/>
      <c r="U78" s="1191"/>
      <c r="V78" s="1186"/>
      <c r="W78" s="1187"/>
      <c r="X78" s="1187"/>
      <c r="Y78" s="1178"/>
      <c r="Z78" s="1178"/>
      <c r="AA78" s="1178"/>
      <c r="AB78" s="1178"/>
      <c r="AC78" s="1178"/>
      <c r="AD78" s="1178"/>
      <c r="AE78" s="1178"/>
      <c r="AF78" s="1178"/>
      <c r="AG78" s="1178"/>
      <c r="AH78" s="1178"/>
      <c r="AI78" s="1178"/>
      <c r="AJ78" s="1178"/>
      <c r="AK78" s="1178"/>
      <c r="AL78" s="1178"/>
      <c r="AM78" s="1178"/>
      <c r="AN78" s="1178"/>
      <c r="AO78" s="1178"/>
      <c r="AP78" s="1178"/>
      <c r="AQ78" s="1178"/>
      <c r="AR78" s="1178"/>
      <c r="AS78" s="1178"/>
      <c r="AT78" s="1178"/>
      <c r="AU78" s="1178"/>
      <c r="AV78" s="1238"/>
      <c r="AW78" s="1419"/>
      <c r="AX78" s="1418"/>
      <c r="AY78" s="1526" t="s">
        <v>23</v>
      </c>
      <c r="AZ78" s="1526"/>
      <c r="BA78" s="1526"/>
      <c r="BB78" s="1411"/>
      <c r="BC78" s="1412"/>
      <c r="BD78" s="1412"/>
      <c r="BE78" s="1412"/>
      <c r="BF78" s="1412"/>
      <c r="BG78" s="1412"/>
      <c r="BH78" s="1412"/>
      <c r="BI78" s="1412"/>
      <c r="BJ78" s="1412"/>
      <c r="BK78" s="1412"/>
      <c r="BL78" s="1412"/>
      <c r="BM78" s="1413"/>
      <c r="BN78" s="1191"/>
      <c r="BO78" s="1191"/>
      <c r="BP78" s="1191"/>
      <c r="BQ78" s="1191"/>
      <c r="BR78" s="1186"/>
      <c r="BS78" s="1187"/>
      <c r="BT78" s="1187"/>
      <c r="BU78" s="1178"/>
      <c r="BV78" s="1178"/>
      <c r="BW78" s="1178"/>
      <c r="BX78" s="1423"/>
      <c r="BY78" s="1178"/>
      <c r="BZ78" s="1178"/>
      <c r="CA78" s="1178"/>
      <c r="CB78" s="1178"/>
      <c r="CC78" s="1178"/>
      <c r="CD78" s="1178"/>
      <c r="CE78" s="1178"/>
      <c r="CF78" s="1178"/>
      <c r="CG78" s="1178"/>
      <c r="CH78" s="1178"/>
      <c r="CI78" s="1178"/>
      <c r="CJ78" s="1178"/>
      <c r="CK78" s="1178"/>
      <c r="CL78" s="1178"/>
      <c r="CM78" s="1178"/>
      <c r="CN78" s="1178"/>
      <c r="CO78" s="1178"/>
      <c r="CP78" s="1178"/>
      <c r="CQ78" s="1178"/>
      <c r="CR78" s="1178"/>
      <c r="CS78" s="1178"/>
      <c r="CT78" s="1178"/>
      <c r="CU78" s="1178"/>
      <c r="CV78" s="1178"/>
      <c r="CW78" s="1178"/>
      <c r="CX78" s="1238"/>
      <c r="CY78" s="1419"/>
      <c r="CZ78" s="1418"/>
      <c r="DA78" s="1418" t="s">
        <v>27</v>
      </c>
      <c r="DB78" s="1418"/>
      <c r="DC78" s="79"/>
      <c r="DF78" s="1940"/>
      <c r="DG78" s="1940"/>
    </row>
    <row r="79" spans="4:111" ht="8.25" customHeight="1" thickBot="1">
      <c r="D79" s="88"/>
      <c r="E79" s="89"/>
      <c r="F79" s="89"/>
      <c r="G79" s="89"/>
      <c r="H79" s="89"/>
      <c r="I79" s="89"/>
      <c r="J79" s="89"/>
      <c r="K79" s="89"/>
      <c r="L79" s="89"/>
      <c r="M79" s="1732"/>
      <c r="N79" s="1732"/>
      <c r="O79" s="1732"/>
      <c r="P79" s="1732"/>
      <c r="Q79" s="1733"/>
      <c r="R79" s="1454"/>
      <c r="S79" s="1455"/>
      <c r="T79" s="1455"/>
      <c r="U79" s="1455"/>
      <c r="V79" s="81"/>
      <c r="W79" s="81"/>
      <c r="X79" s="81"/>
      <c r="Y79" s="81"/>
      <c r="Z79" s="81"/>
      <c r="AA79" s="81"/>
      <c r="AB79" s="81"/>
      <c r="AC79" s="81"/>
      <c r="AD79" s="1179" t="s">
        <v>117</v>
      </c>
      <c r="AE79" s="1179"/>
      <c r="AF79" s="81"/>
      <c r="AG79" s="81"/>
      <c r="AH79" s="81"/>
      <c r="AI79" s="81"/>
      <c r="AJ79" s="81"/>
      <c r="AK79" s="81"/>
      <c r="AL79" s="81"/>
      <c r="AM79" s="1179" t="s">
        <v>117</v>
      </c>
      <c r="AN79" s="1179"/>
      <c r="AO79" s="81"/>
      <c r="AP79" s="81"/>
      <c r="AQ79" s="81"/>
      <c r="AR79" s="81"/>
      <c r="AS79" s="81"/>
      <c r="AT79" s="81"/>
      <c r="AU79" s="81"/>
      <c r="AV79" s="81"/>
      <c r="AW79" s="81"/>
      <c r="AX79" s="81"/>
      <c r="AY79" s="1541"/>
      <c r="AZ79" s="1541"/>
      <c r="BA79" s="1541"/>
      <c r="BB79" s="1414"/>
      <c r="BC79" s="1415"/>
      <c r="BD79" s="1415"/>
      <c r="BE79" s="1415"/>
      <c r="BF79" s="1415"/>
      <c r="BG79" s="1415"/>
      <c r="BH79" s="1415"/>
      <c r="BI79" s="1415"/>
      <c r="BJ79" s="1415"/>
      <c r="BK79" s="1415"/>
      <c r="BL79" s="1415"/>
      <c r="BM79" s="1416"/>
      <c r="BN79" s="1455"/>
      <c r="BO79" s="1455"/>
      <c r="BP79" s="1455"/>
      <c r="BQ79" s="1455"/>
      <c r="BR79" s="90"/>
      <c r="BS79" s="90"/>
      <c r="BT79" s="90"/>
      <c r="BU79" s="90"/>
      <c r="BV79" s="90"/>
      <c r="BW79" s="1179" t="s">
        <v>117</v>
      </c>
      <c r="BX79" s="1179"/>
      <c r="BY79" s="81"/>
      <c r="BZ79" s="81"/>
      <c r="CA79" s="81"/>
      <c r="CB79" s="81"/>
      <c r="CC79" s="81"/>
      <c r="CD79" s="81"/>
      <c r="CE79" s="81"/>
      <c r="CF79" s="1179" t="s">
        <v>117</v>
      </c>
      <c r="CG79" s="1179"/>
      <c r="CH79" s="81"/>
      <c r="CI79" s="81"/>
      <c r="CJ79" s="81"/>
      <c r="CK79" s="81"/>
      <c r="CL79" s="81"/>
      <c r="CM79" s="81"/>
      <c r="CN79" s="81"/>
      <c r="CO79" s="1179" t="s">
        <v>117</v>
      </c>
      <c r="CP79" s="1179"/>
      <c r="CQ79" s="81"/>
      <c r="CR79" s="81"/>
      <c r="CS79" s="81"/>
      <c r="CT79" s="81"/>
      <c r="CU79" s="81"/>
      <c r="CV79" s="81"/>
      <c r="CW79" s="81"/>
      <c r="CX79" s="81"/>
      <c r="CY79" s="81"/>
      <c r="CZ79" s="81"/>
      <c r="DA79" s="1943"/>
      <c r="DB79" s="1943"/>
      <c r="DC79" s="82"/>
      <c r="DF79" s="1940"/>
      <c r="DG79" s="1940"/>
    </row>
    <row r="80" spans="4:111" ht="10.5" customHeight="1" thickTop="1">
      <c r="DF80" s="1940"/>
      <c r="DG80" s="1940"/>
    </row>
    <row r="81" spans="4:111" ht="8.25" customHeight="1">
      <c r="D81" s="1962" t="s">
        <v>770</v>
      </c>
      <c r="E81" s="1963"/>
      <c r="F81" s="1964"/>
      <c r="G81" s="32"/>
      <c r="H81" s="1434" t="s">
        <v>126</v>
      </c>
      <c r="I81" s="1434"/>
      <c r="J81" s="1434"/>
      <c r="K81" s="32"/>
      <c r="L81" s="32"/>
      <c r="M81" s="32"/>
      <c r="N81" s="32"/>
      <c r="O81" s="32"/>
      <c r="P81" s="32"/>
      <c r="Q81" s="33"/>
      <c r="R81" s="47"/>
      <c r="S81" s="41"/>
      <c r="T81" s="41"/>
      <c r="U81" s="41"/>
      <c r="V81" s="41"/>
      <c r="W81" s="41"/>
      <c r="X81" s="41"/>
      <c r="Y81" s="41"/>
      <c r="Z81" s="41"/>
      <c r="AA81" s="41"/>
      <c r="AB81" s="41"/>
      <c r="AC81" s="41"/>
      <c r="AD81" s="41"/>
      <c r="AE81" s="41"/>
      <c r="AF81" s="1544" t="s">
        <v>127</v>
      </c>
      <c r="AG81" s="1544"/>
      <c r="AH81" s="1544"/>
      <c r="AI81" s="1544"/>
      <c r="AJ81" s="1544"/>
      <c r="AK81" s="1544"/>
      <c r="AL81" s="1544"/>
      <c r="AM81" s="1544"/>
      <c r="AN81" s="1544"/>
      <c r="AO81" s="41"/>
      <c r="AP81" s="41"/>
      <c r="AQ81" s="41"/>
      <c r="AR81" s="1420" t="str">
        <f>TEXT(DATE(LEFT('設定シート（非表示）'!C6,4),1,1),"ggg")</f>
        <v>令和</v>
      </c>
      <c r="AS81" s="1420"/>
      <c r="AT81" s="1420"/>
      <c r="AU81" s="1420"/>
      <c r="AV81" s="1420" t="str">
        <f>TEXT(DATE(LEFT('設定シート（非表示）'!C6,4),4,1),"e")</f>
        <v>6</v>
      </c>
      <c r="AW81" s="1420"/>
      <c r="AX81" s="1420"/>
      <c r="AY81" s="1420" t="s">
        <v>28</v>
      </c>
      <c r="AZ81" s="1420"/>
      <c r="BA81" s="1420">
        <v>4</v>
      </c>
      <c r="BB81" s="1420"/>
      <c r="BC81" s="1420"/>
      <c r="BD81" s="1420" t="s">
        <v>54</v>
      </c>
      <c r="BE81" s="1420"/>
      <c r="BF81" s="1420">
        <v>1</v>
      </c>
      <c r="BG81" s="1420"/>
      <c r="BH81" s="1420"/>
      <c r="BI81" s="1420" t="s">
        <v>58</v>
      </c>
      <c r="BJ81" s="1420"/>
      <c r="BK81" s="41"/>
      <c r="BL81" s="1420" t="s">
        <v>59</v>
      </c>
      <c r="BM81" s="1420"/>
      <c r="BN81" s="1420"/>
      <c r="BO81" s="1420"/>
      <c r="BP81" s="41"/>
      <c r="BQ81" s="1420" t="str">
        <f>TEXT(DATE(LEFT('設定シート（非表示）'!C6,4)+1,3,31),"ggg")</f>
        <v>令和</v>
      </c>
      <c r="BR81" s="1420"/>
      <c r="BS81" s="1420"/>
      <c r="BT81" s="1420"/>
      <c r="BU81" s="1420" t="str">
        <f>TEXT(DATE(LEFT('設定シート（非表示）'!C6,4)+1,3,31),"e")</f>
        <v>7</v>
      </c>
      <c r="BV81" s="1420"/>
      <c r="BW81" s="1420"/>
      <c r="BX81" s="1420" t="s">
        <v>28</v>
      </c>
      <c r="BY81" s="1420"/>
      <c r="BZ81" s="1420">
        <v>3</v>
      </c>
      <c r="CA81" s="1420"/>
      <c r="CB81" s="1420"/>
      <c r="CC81" s="1420" t="s">
        <v>54</v>
      </c>
      <c r="CD81" s="1420"/>
      <c r="CE81" s="1420">
        <v>31</v>
      </c>
      <c r="CF81" s="1420"/>
      <c r="CG81" s="1420"/>
      <c r="CH81" s="1420" t="s">
        <v>58</v>
      </c>
      <c r="CI81" s="1420"/>
      <c r="CJ81" s="41"/>
      <c r="CK81" s="1420" t="s">
        <v>112</v>
      </c>
      <c r="CL81" s="1420"/>
      <c r="CM81" s="1420"/>
      <c r="CN81" s="1420"/>
      <c r="CO81" s="14"/>
      <c r="CP81" s="41"/>
      <c r="CQ81" s="41"/>
      <c r="CR81" s="41"/>
      <c r="CS81" s="41"/>
      <c r="CT81" s="41"/>
      <c r="CU81" s="41"/>
      <c r="CV81" s="41"/>
      <c r="CW81" s="41"/>
      <c r="CX81" s="14"/>
      <c r="CY81" s="14"/>
      <c r="CZ81" s="14"/>
      <c r="DA81" s="14"/>
      <c r="DB81" s="14"/>
      <c r="DC81" s="16"/>
      <c r="DF81" s="1940"/>
      <c r="DG81" s="1940"/>
    </row>
    <row r="82" spans="4:111" ht="8.25" customHeight="1">
      <c r="D82" s="1965"/>
      <c r="E82" s="1966"/>
      <c r="F82" s="1967"/>
      <c r="G82" s="34"/>
      <c r="H82" s="1265"/>
      <c r="I82" s="1265"/>
      <c r="J82" s="1265"/>
      <c r="K82" s="34"/>
      <c r="L82" s="34"/>
      <c r="M82" s="34"/>
      <c r="N82" s="34"/>
      <c r="O82" s="34"/>
      <c r="P82" s="34"/>
      <c r="Q82" s="35"/>
      <c r="R82" s="48"/>
      <c r="S82" s="31"/>
      <c r="T82" s="31"/>
      <c r="U82" s="31"/>
      <c r="V82" s="31"/>
      <c r="W82" s="31"/>
      <c r="X82" s="31"/>
      <c r="Y82" s="31"/>
      <c r="Z82" s="31"/>
      <c r="AA82" s="31"/>
      <c r="AB82" s="31"/>
      <c r="AC82" s="31"/>
      <c r="AD82" s="31"/>
      <c r="AE82" s="31"/>
      <c r="AF82" s="1456"/>
      <c r="AG82" s="1456"/>
      <c r="AH82" s="1456"/>
      <c r="AI82" s="1456"/>
      <c r="AJ82" s="1456"/>
      <c r="AK82" s="1456"/>
      <c r="AL82" s="1456"/>
      <c r="AM82" s="1456"/>
      <c r="AN82" s="1456"/>
      <c r="AO82" s="31"/>
      <c r="AP82" s="31"/>
      <c r="AQ82" s="31"/>
      <c r="AR82" s="1421"/>
      <c r="AS82" s="1421"/>
      <c r="AT82" s="1421"/>
      <c r="AU82" s="1421"/>
      <c r="AV82" s="1421"/>
      <c r="AW82" s="1421"/>
      <c r="AX82" s="1421"/>
      <c r="AY82" s="1421"/>
      <c r="AZ82" s="1421"/>
      <c r="BA82" s="1421"/>
      <c r="BB82" s="1421"/>
      <c r="BC82" s="1421"/>
      <c r="BD82" s="1421"/>
      <c r="BE82" s="1421"/>
      <c r="BF82" s="1421"/>
      <c r="BG82" s="1421"/>
      <c r="BH82" s="1421"/>
      <c r="BI82" s="1421"/>
      <c r="BJ82" s="1421"/>
      <c r="BK82" s="31"/>
      <c r="BL82" s="1421"/>
      <c r="BM82" s="1421"/>
      <c r="BN82" s="1421"/>
      <c r="BO82" s="1421"/>
      <c r="BP82" s="31"/>
      <c r="BQ82" s="1421"/>
      <c r="BR82" s="1421"/>
      <c r="BS82" s="1421"/>
      <c r="BT82" s="1421"/>
      <c r="BU82" s="1421"/>
      <c r="BV82" s="1421"/>
      <c r="BW82" s="1421"/>
      <c r="BX82" s="1421"/>
      <c r="BY82" s="1421"/>
      <c r="BZ82" s="1421"/>
      <c r="CA82" s="1421"/>
      <c r="CB82" s="1421"/>
      <c r="CC82" s="1421"/>
      <c r="CD82" s="1421"/>
      <c r="CE82" s="1421"/>
      <c r="CF82" s="1421"/>
      <c r="CG82" s="1421"/>
      <c r="CH82" s="1421"/>
      <c r="CI82" s="1421"/>
      <c r="CJ82" s="31"/>
      <c r="CK82" s="1421"/>
      <c r="CL82" s="1421"/>
      <c r="CM82" s="1421"/>
      <c r="CN82" s="1421"/>
      <c r="CP82" s="31"/>
      <c r="CQ82" s="31"/>
      <c r="CR82" s="31"/>
      <c r="CS82" s="31"/>
      <c r="CT82" s="31"/>
      <c r="CU82" s="31"/>
      <c r="CV82" s="31"/>
      <c r="CW82" s="31"/>
      <c r="CX82" s="11"/>
      <c r="CY82" s="11"/>
      <c r="CZ82" s="11"/>
      <c r="DA82" s="11"/>
      <c r="DB82" s="11"/>
      <c r="DC82" s="19"/>
      <c r="DF82" s="1940"/>
      <c r="DG82" s="1940"/>
    </row>
    <row r="83" spans="4:111" ht="8.25" customHeight="1">
      <c r="D83" s="1965"/>
      <c r="E83" s="1966"/>
      <c r="F83" s="1967"/>
      <c r="G83" s="34"/>
      <c r="H83" s="1265"/>
      <c r="I83" s="1265"/>
      <c r="J83" s="1265"/>
      <c r="K83" s="34"/>
      <c r="L83" s="34"/>
      <c r="M83" s="34"/>
      <c r="N83" s="34"/>
      <c r="O83" s="34"/>
      <c r="P83" s="34"/>
      <c r="Q83" s="35"/>
      <c r="R83" s="49"/>
      <c r="S83" s="43"/>
      <c r="T83" s="43"/>
      <c r="U83" s="43"/>
      <c r="V83" s="43"/>
      <c r="W83" s="43"/>
      <c r="X83" s="43"/>
      <c r="Y83" s="43"/>
      <c r="Z83" s="43"/>
      <c r="AA83" s="43"/>
      <c r="AB83" s="43"/>
      <c r="AC83" s="43"/>
      <c r="AD83" s="43"/>
      <c r="AE83" s="43"/>
      <c r="AF83" s="1457"/>
      <c r="AG83" s="1457"/>
      <c r="AH83" s="1457"/>
      <c r="AI83" s="1457"/>
      <c r="AJ83" s="1457"/>
      <c r="AK83" s="1457"/>
      <c r="AL83" s="1457"/>
      <c r="AM83" s="1457"/>
      <c r="AN83" s="1457"/>
      <c r="AO83" s="43"/>
      <c r="AP83" s="43"/>
      <c r="AQ83" s="43"/>
      <c r="AR83" s="1422"/>
      <c r="AS83" s="1422"/>
      <c r="AT83" s="1422"/>
      <c r="AU83" s="1422"/>
      <c r="AV83" s="1422"/>
      <c r="AW83" s="1422"/>
      <c r="AX83" s="1422"/>
      <c r="AY83" s="1422"/>
      <c r="AZ83" s="1422"/>
      <c r="BA83" s="1422"/>
      <c r="BB83" s="1422"/>
      <c r="BC83" s="1422"/>
      <c r="BD83" s="1422"/>
      <c r="BE83" s="1422"/>
      <c r="BF83" s="1422"/>
      <c r="BG83" s="1422"/>
      <c r="BH83" s="1422"/>
      <c r="BI83" s="1422"/>
      <c r="BJ83" s="1422"/>
      <c r="BK83" s="43"/>
      <c r="BL83" s="1422"/>
      <c r="BM83" s="1422"/>
      <c r="BN83" s="1422"/>
      <c r="BO83" s="1422"/>
      <c r="BP83" s="43"/>
      <c r="BQ83" s="1422"/>
      <c r="BR83" s="1422"/>
      <c r="BS83" s="1422"/>
      <c r="BT83" s="1422"/>
      <c r="BU83" s="1422"/>
      <c r="BV83" s="1422"/>
      <c r="BW83" s="1422"/>
      <c r="BX83" s="1422"/>
      <c r="BY83" s="1422"/>
      <c r="BZ83" s="1422"/>
      <c r="CA83" s="1422"/>
      <c r="CB83" s="1422"/>
      <c r="CC83" s="1422"/>
      <c r="CD83" s="1422"/>
      <c r="CE83" s="1422"/>
      <c r="CF83" s="1422"/>
      <c r="CG83" s="1422"/>
      <c r="CH83" s="1422"/>
      <c r="CI83" s="1422"/>
      <c r="CJ83" s="43"/>
      <c r="CK83" s="1422"/>
      <c r="CL83" s="1422"/>
      <c r="CM83" s="1422"/>
      <c r="CN83" s="1422"/>
      <c r="CP83" s="43"/>
      <c r="CQ83" s="43"/>
      <c r="CR83" s="43"/>
      <c r="CS83" s="43"/>
      <c r="CT83" s="43"/>
      <c r="CU83" s="43"/>
      <c r="CV83" s="43"/>
      <c r="CW83" s="43"/>
      <c r="CX83" s="11"/>
      <c r="CY83" s="11"/>
      <c r="CZ83" s="11"/>
      <c r="DA83" s="11"/>
      <c r="DB83" s="11"/>
      <c r="DC83" s="19"/>
      <c r="DF83" s="1940"/>
      <c r="DG83" s="1940"/>
    </row>
    <row r="84" spans="4:111" ht="8.25" customHeight="1">
      <c r="D84" s="1965"/>
      <c r="E84" s="1966"/>
      <c r="F84" s="1967"/>
      <c r="G84" s="36"/>
      <c r="H84" s="1485" t="s">
        <v>128</v>
      </c>
      <c r="I84" s="1485"/>
      <c r="J84" s="1485"/>
      <c r="K84" s="1485"/>
      <c r="L84" s="1485"/>
      <c r="M84" s="1485"/>
      <c r="N84" s="1485"/>
      <c r="O84" s="1485"/>
      <c r="P84" s="1485"/>
      <c r="Q84" s="37"/>
      <c r="R84" s="28"/>
      <c r="S84" s="11"/>
      <c r="T84" s="11"/>
      <c r="U84" s="11"/>
      <c r="V84" s="1456" t="s">
        <v>102</v>
      </c>
      <c r="W84" s="1456"/>
      <c r="X84" s="1456"/>
      <c r="Y84" s="1456"/>
      <c r="Z84" s="1456"/>
      <c r="AA84" s="1456"/>
      <c r="AB84" s="1456"/>
      <c r="AC84" s="1456"/>
      <c r="AD84" s="1456"/>
      <c r="AE84" s="1456"/>
      <c r="AF84" s="1456"/>
      <c r="AG84" s="1456"/>
      <c r="AH84" s="1456"/>
      <c r="AI84" s="1456"/>
      <c r="AJ84" s="1456"/>
      <c r="AK84" s="1456"/>
      <c r="AL84" s="1456"/>
      <c r="AM84" s="1456"/>
      <c r="AN84" s="1456"/>
      <c r="AO84" s="1456"/>
      <c r="AP84" s="1456"/>
      <c r="AQ84" s="1456"/>
      <c r="AR84" s="1456"/>
      <c r="AS84" s="1456"/>
      <c r="AT84" s="1456"/>
      <c r="AU84" s="1456"/>
      <c r="AV84" s="1456"/>
      <c r="AW84" s="11"/>
      <c r="AX84" s="11"/>
      <c r="AY84" s="11"/>
      <c r="AZ84" s="11"/>
      <c r="BA84" s="19"/>
      <c r="BB84" s="1402" t="s">
        <v>18</v>
      </c>
      <c r="BC84" s="1403"/>
      <c r="BD84" s="1403"/>
      <c r="BE84" s="1403"/>
      <c r="BF84" s="1403"/>
      <c r="BG84" s="1403"/>
      <c r="BH84" s="1403"/>
      <c r="BI84" s="1403"/>
      <c r="BJ84" s="1403"/>
      <c r="BK84" s="1403"/>
      <c r="BL84" s="1403"/>
      <c r="BM84" s="1404"/>
      <c r="BN84" s="11"/>
      <c r="BO84" s="11"/>
      <c r="BP84" s="11"/>
      <c r="BQ84" s="1544" t="s">
        <v>388</v>
      </c>
      <c r="BR84" s="1544"/>
      <c r="BS84" s="1544"/>
      <c r="BT84" s="1544"/>
      <c r="BU84" s="1544"/>
      <c r="BV84" s="1544"/>
      <c r="BW84" s="1544"/>
      <c r="BX84" s="1544"/>
      <c r="BY84" s="1544"/>
      <c r="BZ84" s="1544"/>
      <c r="CA84" s="1544"/>
      <c r="CB84" s="1544"/>
      <c r="CC84" s="1544"/>
      <c r="CD84" s="1544"/>
      <c r="CE84" s="1544"/>
      <c r="CF84" s="1544"/>
      <c r="CG84" s="1544"/>
      <c r="CH84" s="1544"/>
      <c r="CI84" s="1544"/>
      <c r="CJ84" s="1544"/>
      <c r="CK84" s="1544"/>
      <c r="CL84" s="1544"/>
      <c r="CM84" s="1544"/>
      <c r="CN84" s="1544"/>
      <c r="CO84" s="1544"/>
      <c r="CP84" s="1544"/>
      <c r="CQ84" s="1544"/>
      <c r="CR84" s="1544"/>
      <c r="CS84" s="1544"/>
      <c r="CT84" s="1544"/>
      <c r="CU84" s="1544"/>
      <c r="CV84" s="1544"/>
      <c r="CW84" s="1544"/>
      <c r="CX84" s="14"/>
      <c r="CY84" s="14"/>
      <c r="CZ84" s="14"/>
      <c r="DA84" s="14"/>
      <c r="DB84" s="14"/>
      <c r="DC84" s="16"/>
      <c r="DF84" s="1940"/>
      <c r="DG84" s="1940"/>
    </row>
    <row r="85" spans="4:111" ht="8.25" customHeight="1">
      <c r="D85" s="1965"/>
      <c r="E85" s="1966"/>
      <c r="F85" s="1967"/>
      <c r="G85" s="36"/>
      <c r="H85" s="1485"/>
      <c r="I85" s="1485"/>
      <c r="J85" s="1485"/>
      <c r="K85" s="1485"/>
      <c r="L85" s="1485"/>
      <c r="M85" s="1485"/>
      <c r="N85" s="1485"/>
      <c r="O85" s="1485"/>
      <c r="P85" s="1485"/>
      <c r="Q85" s="37"/>
      <c r="R85" s="28"/>
      <c r="S85" s="11"/>
      <c r="T85" s="11"/>
      <c r="U85" s="11"/>
      <c r="V85" s="1456"/>
      <c r="W85" s="1456"/>
      <c r="X85" s="1456"/>
      <c r="Y85" s="1456"/>
      <c r="Z85" s="1456"/>
      <c r="AA85" s="1456"/>
      <c r="AB85" s="1456"/>
      <c r="AC85" s="1456"/>
      <c r="AD85" s="1456"/>
      <c r="AE85" s="1456"/>
      <c r="AF85" s="1456"/>
      <c r="AG85" s="1456"/>
      <c r="AH85" s="1456"/>
      <c r="AI85" s="1456"/>
      <c r="AJ85" s="1456"/>
      <c r="AK85" s="1456"/>
      <c r="AL85" s="1456"/>
      <c r="AM85" s="1456"/>
      <c r="AN85" s="1456"/>
      <c r="AO85" s="1456"/>
      <c r="AP85" s="1456"/>
      <c r="AQ85" s="1456"/>
      <c r="AR85" s="1456"/>
      <c r="AS85" s="1456"/>
      <c r="AT85" s="1456"/>
      <c r="AU85" s="1456"/>
      <c r="AV85" s="1456"/>
      <c r="AW85" s="11"/>
      <c r="AX85" s="11"/>
      <c r="AY85" s="11"/>
      <c r="AZ85" s="11"/>
      <c r="BA85" s="19"/>
      <c r="BB85" s="1405"/>
      <c r="BC85" s="1406"/>
      <c r="BD85" s="1406"/>
      <c r="BE85" s="1406"/>
      <c r="BF85" s="1406"/>
      <c r="BG85" s="1406"/>
      <c r="BH85" s="1406"/>
      <c r="BI85" s="1406"/>
      <c r="BJ85" s="1406"/>
      <c r="BK85" s="1406"/>
      <c r="BL85" s="1406"/>
      <c r="BM85" s="1407"/>
      <c r="BN85" s="11"/>
      <c r="BO85" s="11"/>
      <c r="BP85" s="11"/>
      <c r="BQ85" s="1456"/>
      <c r="BR85" s="1456"/>
      <c r="BS85" s="1456"/>
      <c r="BT85" s="1456"/>
      <c r="BU85" s="1456"/>
      <c r="BV85" s="1456"/>
      <c r="BW85" s="1456"/>
      <c r="BX85" s="1456"/>
      <c r="BY85" s="1456"/>
      <c r="BZ85" s="1456"/>
      <c r="CA85" s="1456"/>
      <c r="CB85" s="1456"/>
      <c r="CC85" s="1456"/>
      <c r="CD85" s="1456"/>
      <c r="CE85" s="1456"/>
      <c r="CF85" s="1456"/>
      <c r="CG85" s="1456"/>
      <c r="CH85" s="1456"/>
      <c r="CI85" s="1456"/>
      <c r="CJ85" s="1456"/>
      <c r="CK85" s="1456"/>
      <c r="CL85" s="1456"/>
      <c r="CM85" s="1456"/>
      <c r="CN85" s="1456"/>
      <c r="CO85" s="1456"/>
      <c r="CP85" s="1456"/>
      <c r="CQ85" s="1456"/>
      <c r="CR85" s="1456"/>
      <c r="CS85" s="1456"/>
      <c r="CT85" s="1456"/>
      <c r="CU85" s="1456"/>
      <c r="CV85" s="1456"/>
      <c r="CW85" s="1456"/>
      <c r="CX85" s="11"/>
      <c r="CY85" s="11"/>
      <c r="CZ85" s="11"/>
      <c r="DA85" s="11"/>
      <c r="DB85" s="11"/>
      <c r="DC85" s="19"/>
      <c r="DF85" s="1940"/>
      <c r="DG85" s="1940"/>
    </row>
    <row r="86" spans="4:111" ht="8.25" customHeight="1">
      <c r="D86" s="1965"/>
      <c r="E86" s="1966"/>
      <c r="F86" s="1967"/>
      <c r="G86" s="38"/>
      <c r="H86" s="1486"/>
      <c r="I86" s="1486"/>
      <c r="J86" s="1486"/>
      <c r="K86" s="1486"/>
      <c r="L86" s="1486"/>
      <c r="M86" s="1486"/>
      <c r="N86" s="1486"/>
      <c r="O86" s="1486"/>
      <c r="P86" s="1486"/>
      <c r="Q86" s="39"/>
      <c r="R86" s="40"/>
      <c r="S86" s="13"/>
      <c r="T86" s="13"/>
      <c r="U86" s="13"/>
      <c r="V86" s="1457"/>
      <c r="W86" s="1457"/>
      <c r="X86" s="1457"/>
      <c r="Y86" s="1457"/>
      <c r="Z86" s="1457"/>
      <c r="AA86" s="1457"/>
      <c r="AB86" s="1457"/>
      <c r="AC86" s="1457"/>
      <c r="AD86" s="1457"/>
      <c r="AE86" s="1457"/>
      <c r="AF86" s="1457"/>
      <c r="AG86" s="1457"/>
      <c r="AH86" s="1457"/>
      <c r="AI86" s="1457"/>
      <c r="AJ86" s="1457"/>
      <c r="AK86" s="1457"/>
      <c r="AL86" s="1457"/>
      <c r="AM86" s="1457"/>
      <c r="AN86" s="1457"/>
      <c r="AO86" s="1457"/>
      <c r="AP86" s="1457"/>
      <c r="AQ86" s="1457"/>
      <c r="AR86" s="1457"/>
      <c r="AS86" s="1457"/>
      <c r="AT86" s="1457"/>
      <c r="AU86" s="1457"/>
      <c r="AV86" s="1457"/>
      <c r="AW86" s="13"/>
      <c r="AX86" s="13"/>
      <c r="AY86" s="13"/>
      <c r="AZ86" s="13"/>
      <c r="BA86" s="21"/>
      <c r="BB86" s="1408"/>
      <c r="BC86" s="1409"/>
      <c r="BD86" s="1409"/>
      <c r="BE86" s="1409"/>
      <c r="BF86" s="1409"/>
      <c r="BG86" s="1409"/>
      <c r="BH86" s="1409"/>
      <c r="BI86" s="1409"/>
      <c r="BJ86" s="1409"/>
      <c r="BK86" s="1409"/>
      <c r="BL86" s="1409"/>
      <c r="BM86" s="1410"/>
      <c r="BN86" s="13"/>
      <c r="BO86" s="13"/>
      <c r="BP86" s="13"/>
      <c r="BQ86" s="1457"/>
      <c r="BR86" s="1457"/>
      <c r="BS86" s="1457"/>
      <c r="BT86" s="1457"/>
      <c r="BU86" s="1457"/>
      <c r="BV86" s="1457"/>
      <c r="BW86" s="1457"/>
      <c r="BX86" s="1457"/>
      <c r="BY86" s="1457"/>
      <c r="BZ86" s="1457"/>
      <c r="CA86" s="1457"/>
      <c r="CB86" s="1457"/>
      <c r="CC86" s="1457"/>
      <c r="CD86" s="1457"/>
      <c r="CE86" s="1457"/>
      <c r="CF86" s="1457"/>
      <c r="CG86" s="1457"/>
      <c r="CH86" s="1457"/>
      <c r="CI86" s="1457"/>
      <c r="CJ86" s="1457"/>
      <c r="CK86" s="1457"/>
      <c r="CL86" s="1457"/>
      <c r="CM86" s="1457"/>
      <c r="CN86" s="1457"/>
      <c r="CO86" s="1457"/>
      <c r="CP86" s="1457"/>
      <c r="CQ86" s="1457"/>
      <c r="CR86" s="1457"/>
      <c r="CS86" s="1457"/>
      <c r="CT86" s="1457"/>
      <c r="CU86" s="1457"/>
      <c r="CV86" s="1457"/>
      <c r="CW86" s="1457"/>
      <c r="CX86" s="13"/>
      <c r="CY86" s="13"/>
      <c r="CZ86" s="13"/>
      <c r="DA86" s="13"/>
      <c r="DB86" s="13"/>
      <c r="DC86" s="21"/>
      <c r="DF86" s="1940"/>
      <c r="DG86" s="1940"/>
    </row>
    <row r="87" spans="4:111" ht="8.25" customHeight="1">
      <c r="D87" s="1965"/>
      <c r="E87" s="1966"/>
      <c r="F87" s="1967"/>
      <c r="G87" s="1433" t="s">
        <v>387</v>
      </c>
      <c r="H87" s="1434"/>
      <c r="I87" s="1434"/>
      <c r="J87" s="1434"/>
      <c r="K87" s="1434"/>
      <c r="L87" s="1434"/>
      <c r="M87" s="1434"/>
      <c r="N87" s="1434"/>
      <c r="O87" s="1434"/>
      <c r="P87" s="1434"/>
      <c r="Q87" s="1435"/>
      <c r="R87" s="1180" t="s">
        <v>114</v>
      </c>
      <c r="S87" s="1181"/>
      <c r="T87" s="1181"/>
      <c r="U87" s="1181"/>
      <c r="V87" s="22"/>
      <c r="W87" s="22" t="s">
        <v>32</v>
      </c>
      <c r="X87" s="22"/>
      <c r="Y87" s="22"/>
      <c r="Z87" s="22" t="s">
        <v>33</v>
      </c>
      <c r="AA87" s="22"/>
      <c r="AB87" s="22"/>
      <c r="AC87" s="22" t="s">
        <v>34</v>
      </c>
      <c r="AD87" s="22"/>
      <c r="AE87" s="22"/>
      <c r="AF87" s="22" t="s">
        <v>35</v>
      </c>
      <c r="AG87" s="22"/>
      <c r="AH87" s="22"/>
      <c r="AI87" s="22" t="s">
        <v>32</v>
      </c>
      <c r="AJ87" s="22"/>
      <c r="AK87" s="22"/>
      <c r="AL87" s="22" t="s">
        <v>33</v>
      </c>
      <c r="AM87" s="22"/>
      <c r="AN87" s="22"/>
      <c r="AO87" s="22" t="s">
        <v>34</v>
      </c>
      <c r="AP87" s="22"/>
      <c r="AQ87" s="22"/>
      <c r="AR87" s="22" t="s">
        <v>36</v>
      </c>
      <c r="AS87" s="22"/>
      <c r="AT87" s="22"/>
      <c r="AU87" s="22" t="s">
        <v>32</v>
      </c>
      <c r="AV87" s="22"/>
      <c r="AW87" s="11"/>
      <c r="AX87" s="11"/>
      <c r="AY87" s="11"/>
      <c r="AZ87" s="11"/>
      <c r="BA87" s="19"/>
      <c r="BB87" s="1536" t="s">
        <v>115</v>
      </c>
      <c r="BC87" s="1522"/>
      <c r="BD87" s="125"/>
      <c r="BE87" s="125"/>
      <c r="BF87" s="125"/>
      <c r="BG87" s="125"/>
      <c r="BH87" s="1522" t="s">
        <v>42</v>
      </c>
      <c r="BI87" s="1522"/>
      <c r="BJ87" s="1522"/>
      <c r="BK87" s="1522"/>
      <c r="BL87" s="1522"/>
      <c r="BM87" s="1523"/>
      <c r="BN87" s="1538" t="s">
        <v>116</v>
      </c>
      <c r="BO87" s="1181"/>
      <c r="BP87" s="1181"/>
      <c r="BQ87" s="1181"/>
      <c r="BR87" s="15"/>
      <c r="BS87" s="15" t="s">
        <v>33</v>
      </c>
      <c r="BT87" s="15"/>
      <c r="BU87" s="15"/>
      <c r="BV87" s="15" t="s">
        <v>34</v>
      </c>
      <c r="BW87" s="15"/>
      <c r="BX87" s="15"/>
      <c r="BY87" s="15" t="s">
        <v>35</v>
      </c>
      <c r="BZ87" s="15"/>
      <c r="CA87" s="15"/>
      <c r="CB87" s="15" t="s">
        <v>32</v>
      </c>
      <c r="CC87" s="15"/>
      <c r="CD87" s="15"/>
      <c r="CE87" s="15" t="s">
        <v>33</v>
      </c>
      <c r="CF87" s="15"/>
      <c r="CG87" s="15"/>
      <c r="CH87" s="15" t="s">
        <v>34</v>
      </c>
      <c r="CI87" s="15"/>
      <c r="CJ87" s="15"/>
      <c r="CK87" s="15" t="s">
        <v>36</v>
      </c>
      <c r="CL87" s="15"/>
      <c r="CM87" s="15"/>
      <c r="CN87" s="15" t="s">
        <v>32</v>
      </c>
      <c r="CO87" s="15"/>
      <c r="CP87" s="15"/>
      <c r="CQ87" s="15" t="s">
        <v>33</v>
      </c>
      <c r="CR87" s="15"/>
      <c r="CS87" s="15"/>
      <c r="CT87" s="15" t="s">
        <v>34</v>
      </c>
      <c r="CU87" s="15"/>
      <c r="CV87" s="15"/>
      <c r="CW87" s="15" t="s">
        <v>27</v>
      </c>
      <c r="CX87" s="15"/>
      <c r="CY87" s="11"/>
      <c r="CZ87" s="11"/>
      <c r="DA87" s="11"/>
      <c r="DB87" s="11"/>
      <c r="DC87" s="19"/>
      <c r="DF87" s="1940"/>
      <c r="DG87" s="1940"/>
    </row>
    <row r="88" spans="4:111" ht="8.25" customHeight="1">
      <c r="D88" s="1965"/>
      <c r="E88" s="1966"/>
      <c r="F88" s="1967"/>
      <c r="G88" s="1436"/>
      <c r="H88" s="1265"/>
      <c r="I88" s="1265"/>
      <c r="J88" s="1265"/>
      <c r="K88" s="1265"/>
      <c r="L88" s="1265"/>
      <c r="M88" s="1265"/>
      <c r="N88" s="1265"/>
      <c r="O88" s="1265"/>
      <c r="P88" s="1265"/>
      <c r="Q88" s="1437"/>
      <c r="R88" s="1182"/>
      <c r="S88" s="1183"/>
      <c r="T88" s="1183"/>
      <c r="U88" s="1183"/>
      <c r="V88" s="1512" t="str">
        <f>IF(ISERROR(MID('保険料計算シート（非表示）'!E13,LEN('保険料計算シート（非表示）'!E13)-8,1)),"",MID('保険料計算シート（非表示）'!E13,LEN('保険料計算シート（非表示）'!E13)-8,1))</f>
        <v/>
      </c>
      <c r="W88" s="1513"/>
      <c r="X88" s="1514"/>
      <c r="Y88" s="1178" t="str">
        <f>IF(ISERROR(MID('保険料計算シート（非表示）'!E13,LEN('保険料計算シート（非表示）'!E13)-7,1)),"",MID('保険料計算シート（非表示）'!E13,LEN('保険料計算シート（非表示）'!E13)-7,1))</f>
        <v/>
      </c>
      <c r="Z88" s="1178"/>
      <c r="AA88" s="1178"/>
      <c r="AB88" s="1178" t="str">
        <f>IF(ISERROR(MID('保険料計算シート（非表示）'!E13,LEN('保険料計算シート（非表示）'!E13)-6,1)),"",MID('保険料計算シート（非表示）'!E13,LEN('保険料計算シート（非表示）'!E13)-6,1))</f>
        <v/>
      </c>
      <c r="AC88" s="1178"/>
      <c r="AD88" s="1178"/>
      <c r="AE88" s="1178" t="str">
        <f>IF(ISERROR(MID('保険料計算シート（非表示）'!E13,LEN('保険料計算シート（非表示）'!E13)-5,1)),"",MID('保険料計算シート（非表示）'!E13,LEN('保険料計算シート（非表示）'!E13)-5,1))</f>
        <v/>
      </c>
      <c r="AF88" s="1178"/>
      <c r="AG88" s="1178"/>
      <c r="AH88" s="1178" t="str">
        <f>IF(ISERROR(MID('保険料計算シート（非表示）'!E13,LEN('保険料計算シート（非表示）'!E13)-4,1)),"",MID('保険料計算シート（非表示）'!E13,LEN('保険料計算シート（非表示）'!E13)-4,1))</f>
        <v/>
      </c>
      <c r="AI88" s="1178"/>
      <c r="AJ88" s="1178"/>
      <c r="AK88" s="1178" t="str">
        <f>IF(ISERROR(MID('保険料計算シート（非表示）'!E13,LEN('保険料計算シート（非表示）'!E13)-3,1)),"",MID('保険料計算シート（非表示）'!E13,LEN('保険料計算シート（非表示）'!E13)-3,1))</f>
        <v/>
      </c>
      <c r="AL88" s="1178"/>
      <c r="AM88" s="1178"/>
      <c r="AN88" s="1178" t="str">
        <f>IF(ISERROR(MID('保険料計算シート（非表示）'!E13,LEN('保険料計算シート（非表示）'!E13)-2,1)),"",MID('保険料計算シート（非表示）'!E13,LEN('保険料計算シート（非表示）'!E13)-2,1))</f>
        <v/>
      </c>
      <c r="AO88" s="1178"/>
      <c r="AP88" s="1178"/>
      <c r="AQ88" s="1178" t="str">
        <f>IF(ISERROR(MID('保険料計算シート（非表示）'!E13,LEN('保険料計算シート（非表示）'!E13)-1,1)),"",MID('保険料計算シート（非表示）'!E13,LEN('保険料計算シート（非表示）'!E13)-1,1))</f>
        <v/>
      </c>
      <c r="AR88" s="1178"/>
      <c r="AS88" s="1178"/>
      <c r="AT88" s="1178" t="str">
        <f>IF('保険料計算シート（非表示）'!E13=0,"",IF(ISERROR(MID('保険料計算シート（非表示）'!E13,LEN('保険料計算シート（非表示）'!E13),1)),"",MID('保険料計算シート（非表示）'!E13,LEN('保険料計算シート（非表示）'!E13),1)))</f>
        <v/>
      </c>
      <c r="AU88" s="1178"/>
      <c r="AV88" s="1238"/>
      <c r="AW88" s="1417"/>
      <c r="AX88" s="1418"/>
      <c r="AY88" s="11"/>
      <c r="AZ88" s="11"/>
      <c r="BA88" s="19"/>
      <c r="BB88" s="1537"/>
      <c r="BC88" s="1524"/>
      <c r="BD88" s="125"/>
      <c r="BE88" s="125"/>
      <c r="BF88" s="125"/>
      <c r="BG88" s="125"/>
      <c r="BH88" s="1524"/>
      <c r="BI88" s="1524"/>
      <c r="BJ88" s="1524"/>
      <c r="BK88" s="1524"/>
      <c r="BL88" s="1524"/>
      <c r="BM88" s="1525"/>
      <c r="BN88" s="1539"/>
      <c r="BO88" s="1183"/>
      <c r="BP88" s="1183"/>
      <c r="BQ88" s="1183"/>
      <c r="BR88" s="1186" t="str">
        <f>IF(ISERROR(MID('保険料計算シート（非表示）'!G13,LEN('保険料計算シート（非表示）'!G13)-10,1)),"",MID('保険料計算シート（非表示）'!G13,LEN('保険料計算シート（非表示）'!G13)-10,1))</f>
        <v/>
      </c>
      <c r="BS88" s="1187"/>
      <c r="BT88" s="1187"/>
      <c r="BU88" s="1178" t="str">
        <f>IF(ISERROR(MID('保険料計算シート（非表示）'!G13,LEN('保険料計算シート（非表示）'!G13)-9,1)),"",MID('保険料計算シート（非表示）'!G13,LEN('保険料計算シート（非表示）'!G13)-9,1))</f>
        <v/>
      </c>
      <c r="BV88" s="1178"/>
      <c r="BW88" s="1178"/>
      <c r="BX88" s="1423" t="str">
        <f>IF(ISERROR(MID('保険料計算シート（非表示）'!G13,LEN('保険料計算シート（非表示）'!G13)-8,1)),"",MID('保険料計算シート（非表示）'!G13,LEN('保険料計算シート（非表示）'!G13)-8,1))</f>
        <v/>
      </c>
      <c r="BY88" s="1178"/>
      <c r="BZ88" s="1178"/>
      <c r="CA88" s="1178" t="str">
        <f>IF(ISERROR(MID('保険料計算シート（非表示）'!G13,LEN('保険料計算シート（非表示）'!G13)-7,1)),"",MID('保険料計算シート（非表示）'!G13,LEN('保険料計算シート（非表示）'!G13)-7,1))</f>
        <v/>
      </c>
      <c r="CB88" s="1178"/>
      <c r="CC88" s="1178"/>
      <c r="CD88" s="1178" t="str">
        <f>IF(ISERROR(MID('保険料計算シート（非表示）'!G13,LEN('保険料計算シート（非表示）'!G13)-6,1)),"",MID('保険料計算シート（非表示）'!G13,LEN('保険料計算シート（非表示）'!G13)-6,1))</f>
        <v/>
      </c>
      <c r="CE88" s="1178"/>
      <c r="CF88" s="1178"/>
      <c r="CG88" s="1178" t="str">
        <f>IF(ISERROR(MID('保険料計算シート（非表示）'!G13,LEN('保険料計算シート（非表示）'!G13)-5,1)),"",MID('保険料計算シート（非表示）'!G13,LEN('保険料計算シート（非表示）'!G13)-5,1))</f>
        <v/>
      </c>
      <c r="CH88" s="1178"/>
      <c r="CI88" s="1178"/>
      <c r="CJ88" s="1178" t="str">
        <f>IF(ISERROR(MID('保険料計算シート（非表示）'!G13,LEN('保険料計算シート（非表示）'!G13)-4,1)),"",MID('保険料計算シート（非表示）'!G13,LEN('保険料計算シート（非表示）'!G13)-4,1))</f>
        <v/>
      </c>
      <c r="CK88" s="1178"/>
      <c r="CL88" s="1178"/>
      <c r="CM88" s="1178" t="str">
        <f>IF(ISERROR(MID('保険料計算シート（非表示）'!G13,LEN('保険料計算シート（非表示）'!G13)-3,1)),"",MID('保険料計算シート（非表示）'!G13,LEN('保険料計算シート（非表示）'!G13)-3,1))</f>
        <v/>
      </c>
      <c r="CN88" s="1178"/>
      <c r="CO88" s="1178"/>
      <c r="CP88" s="1178" t="str">
        <f>IF(ISERROR(MID('保険料計算シート（非表示）'!G13,LEN('保険料計算シート（非表示）'!G13)-2,1)),"",MID('保険料計算シート（非表示）'!G13,LEN('保険料計算シート（非表示）'!G13)-2,1))</f>
        <v/>
      </c>
      <c r="CQ88" s="1178"/>
      <c r="CR88" s="1178"/>
      <c r="CS88" s="1178" t="str">
        <f>IF(ISERROR(MID('保険料計算シート（非表示）'!G13,LEN('保険料計算シート（非表示）'!G13)-1,1)),"",MID('保険料計算シート（非表示）'!G13,LEN('保険料計算シート（非表示）'!G13)-1,1))</f>
        <v/>
      </c>
      <c r="CT88" s="1178"/>
      <c r="CU88" s="1178"/>
      <c r="CV88" s="1178" t="str">
        <f>IF('保険料計算シート（非表示）'!G13=0,"",IF(ISERROR(MID('保険料計算シート（非表示）'!G13,LEN('保険料計算シート（非表示）'!G13),1)),"",MID('保険料計算シート（非表示）'!G13,LEN('保険料計算シート（非表示）'!G13),1)))</f>
        <v/>
      </c>
      <c r="CW88" s="1178"/>
      <c r="CX88" s="1238"/>
      <c r="CY88" s="1417"/>
      <c r="CZ88" s="1418"/>
      <c r="DA88" s="11"/>
      <c r="DB88" s="11"/>
      <c r="DC88" s="19"/>
      <c r="DF88" s="1940"/>
      <c r="DG88" s="1940"/>
    </row>
    <row r="89" spans="4:111" ht="8.25" customHeight="1">
      <c r="D89" s="1965"/>
      <c r="E89" s="1966"/>
      <c r="F89" s="1967"/>
      <c r="G89" s="1436"/>
      <c r="H89" s="1265"/>
      <c r="I89" s="1265"/>
      <c r="J89" s="1265"/>
      <c r="K89" s="1265"/>
      <c r="L89" s="1265"/>
      <c r="M89" s="1265"/>
      <c r="N89" s="1265"/>
      <c r="O89" s="1265"/>
      <c r="P89" s="1265"/>
      <c r="Q89" s="1437"/>
      <c r="R89" s="1182"/>
      <c r="S89" s="1183"/>
      <c r="T89" s="1183"/>
      <c r="U89" s="1183"/>
      <c r="V89" s="1515"/>
      <c r="W89" s="1516"/>
      <c r="X89" s="1517"/>
      <c r="Y89" s="1178"/>
      <c r="Z89" s="1178"/>
      <c r="AA89" s="1178"/>
      <c r="AB89" s="1178"/>
      <c r="AC89" s="1178"/>
      <c r="AD89" s="1178"/>
      <c r="AE89" s="1178"/>
      <c r="AF89" s="1178"/>
      <c r="AG89" s="1178"/>
      <c r="AH89" s="1178"/>
      <c r="AI89" s="1178"/>
      <c r="AJ89" s="1178"/>
      <c r="AK89" s="1178"/>
      <c r="AL89" s="1178"/>
      <c r="AM89" s="1178"/>
      <c r="AN89" s="1178"/>
      <c r="AO89" s="1178"/>
      <c r="AP89" s="1178"/>
      <c r="AQ89" s="1178"/>
      <c r="AR89" s="1178"/>
      <c r="AS89" s="1178"/>
      <c r="AT89" s="1178"/>
      <c r="AU89" s="1178"/>
      <c r="AV89" s="1238"/>
      <c r="AW89" s="1419"/>
      <c r="AX89" s="1418"/>
      <c r="AY89" s="11"/>
      <c r="AZ89" s="11"/>
      <c r="BA89" s="19"/>
      <c r="BB89" s="1737">
        <f>IF(算定基礎賃金集計表!CO70=算定基礎賃金集計表!CO75,BB94+BB99,IF(算定基礎賃金集計表!CO70=0,BB99,IF(算定基礎賃金集計表!CO75=0,BB94,BB94+BB99)))</f>
        <v>18.5</v>
      </c>
      <c r="BC89" s="1956"/>
      <c r="BD89" s="1956"/>
      <c r="BE89" s="1956"/>
      <c r="BF89" s="1956"/>
      <c r="BG89" s="1956"/>
      <c r="BH89" s="1956"/>
      <c r="BI89" s="1956"/>
      <c r="BJ89" s="1956"/>
      <c r="BK89" s="1956"/>
      <c r="BL89" s="1956"/>
      <c r="BM89" s="1957"/>
      <c r="BN89" s="1539"/>
      <c r="BO89" s="1183"/>
      <c r="BP89" s="1183"/>
      <c r="BQ89" s="1183"/>
      <c r="BR89" s="1186"/>
      <c r="BS89" s="1187"/>
      <c r="BT89" s="1187"/>
      <c r="BU89" s="1178"/>
      <c r="BV89" s="1178"/>
      <c r="BW89" s="1178"/>
      <c r="BX89" s="1423"/>
      <c r="BY89" s="1178"/>
      <c r="BZ89" s="1178"/>
      <c r="CA89" s="1178"/>
      <c r="CB89" s="1178"/>
      <c r="CC89" s="1178"/>
      <c r="CD89" s="1178"/>
      <c r="CE89" s="1178"/>
      <c r="CF89" s="1178"/>
      <c r="CG89" s="1178"/>
      <c r="CH89" s="1178"/>
      <c r="CI89" s="1178"/>
      <c r="CJ89" s="1178"/>
      <c r="CK89" s="1178"/>
      <c r="CL89" s="1178"/>
      <c r="CM89" s="1178"/>
      <c r="CN89" s="1178"/>
      <c r="CO89" s="1178"/>
      <c r="CP89" s="1178"/>
      <c r="CQ89" s="1178"/>
      <c r="CR89" s="1178"/>
      <c r="CS89" s="1178"/>
      <c r="CT89" s="1178"/>
      <c r="CU89" s="1178"/>
      <c r="CV89" s="1178"/>
      <c r="CW89" s="1178"/>
      <c r="CX89" s="1238"/>
      <c r="CY89" s="1419"/>
      <c r="CZ89" s="1418"/>
      <c r="DA89" s="11"/>
      <c r="DB89" s="11"/>
      <c r="DC89" s="19"/>
      <c r="DF89" s="1940"/>
      <c r="DG89" s="1940"/>
    </row>
    <row r="90" spans="4:111" ht="8.25" customHeight="1">
      <c r="D90" s="1965"/>
      <c r="E90" s="1966"/>
      <c r="F90" s="1967"/>
      <c r="G90" s="1436"/>
      <c r="H90" s="1265"/>
      <c r="I90" s="1265"/>
      <c r="J90" s="1265"/>
      <c r="K90" s="1265"/>
      <c r="L90" s="1265"/>
      <c r="M90" s="1265"/>
      <c r="N90" s="1265"/>
      <c r="O90" s="1265"/>
      <c r="P90" s="1265"/>
      <c r="Q90" s="1437"/>
      <c r="R90" s="1182"/>
      <c r="S90" s="1183"/>
      <c r="T90" s="1183"/>
      <c r="U90" s="1183"/>
      <c r="V90" s="1271"/>
      <c r="W90" s="1272"/>
      <c r="X90" s="1273"/>
      <c r="Y90" s="1178"/>
      <c r="Z90" s="1178"/>
      <c r="AA90" s="1178"/>
      <c r="AB90" s="1178"/>
      <c r="AC90" s="1178"/>
      <c r="AD90" s="1178"/>
      <c r="AE90" s="1178"/>
      <c r="AF90" s="1178"/>
      <c r="AG90" s="1178"/>
      <c r="AH90" s="1178"/>
      <c r="AI90" s="1178"/>
      <c r="AJ90" s="1178"/>
      <c r="AK90" s="1178"/>
      <c r="AL90" s="1178"/>
      <c r="AM90" s="1178"/>
      <c r="AN90" s="1178"/>
      <c r="AO90" s="1178"/>
      <c r="AP90" s="1178"/>
      <c r="AQ90" s="1178"/>
      <c r="AR90" s="1178"/>
      <c r="AS90" s="1178"/>
      <c r="AT90" s="1178"/>
      <c r="AU90" s="1178"/>
      <c r="AV90" s="1238"/>
      <c r="AW90" s="1419"/>
      <c r="AX90" s="1418"/>
      <c r="AY90" s="1526" t="s">
        <v>23</v>
      </c>
      <c r="AZ90" s="1526"/>
      <c r="BA90" s="1542"/>
      <c r="BB90" s="1958"/>
      <c r="BC90" s="1956"/>
      <c r="BD90" s="1956"/>
      <c r="BE90" s="1956"/>
      <c r="BF90" s="1956"/>
      <c r="BG90" s="1956"/>
      <c r="BH90" s="1956"/>
      <c r="BI90" s="1956"/>
      <c r="BJ90" s="1956"/>
      <c r="BK90" s="1956"/>
      <c r="BL90" s="1956"/>
      <c r="BM90" s="1957"/>
      <c r="BN90" s="1539"/>
      <c r="BO90" s="1183"/>
      <c r="BP90" s="1183"/>
      <c r="BQ90" s="1183"/>
      <c r="BR90" s="1186"/>
      <c r="BS90" s="1187"/>
      <c r="BT90" s="1187"/>
      <c r="BU90" s="1178"/>
      <c r="BV90" s="1178"/>
      <c r="BW90" s="1178"/>
      <c r="BX90" s="1423"/>
      <c r="BY90" s="1178"/>
      <c r="BZ90" s="1178"/>
      <c r="CA90" s="1178"/>
      <c r="CB90" s="1178"/>
      <c r="CC90" s="1178"/>
      <c r="CD90" s="1178"/>
      <c r="CE90" s="1178"/>
      <c r="CF90" s="1178"/>
      <c r="CG90" s="1178"/>
      <c r="CH90" s="1178"/>
      <c r="CI90" s="1178"/>
      <c r="CJ90" s="1178"/>
      <c r="CK90" s="1178"/>
      <c r="CL90" s="1178"/>
      <c r="CM90" s="1178"/>
      <c r="CN90" s="1178"/>
      <c r="CO90" s="1178"/>
      <c r="CP90" s="1178"/>
      <c r="CQ90" s="1178"/>
      <c r="CR90" s="1178"/>
      <c r="CS90" s="1178"/>
      <c r="CT90" s="1178"/>
      <c r="CU90" s="1178"/>
      <c r="CV90" s="1178"/>
      <c r="CW90" s="1178"/>
      <c r="CX90" s="1238"/>
      <c r="CY90" s="1419"/>
      <c r="CZ90" s="1418"/>
      <c r="DA90" s="1418" t="s">
        <v>27</v>
      </c>
      <c r="DB90" s="1418"/>
      <c r="DC90" s="19"/>
      <c r="DF90" s="1940"/>
      <c r="DG90" s="1940"/>
    </row>
    <row r="91" spans="4:111" ht="8.25" customHeight="1">
      <c r="D91" s="1965"/>
      <c r="E91" s="1966"/>
      <c r="F91" s="1967"/>
      <c r="G91" s="1438"/>
      <c r="H91" s="1439"/>
      <c r="I91" s="1439"/>
      <c r="J91" s="1439"/>
      <c r="K91" s="1439"/>
      <c r="L91" s="1439"/>
      <c r="M91" s="1439"/>
      <c r="N91" s="1439"/>
      <c r="O91" s="1439"/>
      <c r="P91" s="1439"/>
      <c r="Q91" s="1440"/>
      <c r="R91" s="1184"/>
      <c r="S91" s="1185"/>
      <c r="T91" s="1185"/>
      <c r="U91" s="1185"/>
      <c r="V91" s="11"/>
      <c r="W91" s="11"/>
      <c r="X91" s="11"/>
      <c r="Y91" s="11"/>
      <c r="Z91" s="11"/>
      <c r="AA91" s="11"/>
      <c r="AB91" s="11"/>
      <c r="AC91" s="11"/>
      <c r="AD91" s="1228" t="s">
        <v>117</v>
      </c>
      <c r="AE91" s="1228"/>
      <c r="AF91" s="11"/>
      <c r="AG91" s="11"/>
      <c r="AH91" s="11"/>
      <c r="AI91" s="11"/>
      <c r="AJ91" s="11"/>
      <c r="AK91" s="11"/>
      <c r="AL91" s="11"/>
      <c r="AM91" s="1228" t="s">
        <v>117</v>
      </c>
      <c r="AN91" s="1228"/>
      <c r="AO91" s="11"/>
      <c r="AP91" s="11"/>
      <c r="AQ91" s="11"/>
      <c r="AR91" s="11"/>
      <c r="AS91" s="11"/>
      <c r="AT91" s="11"/>
      <c r="AU91" s="11"/>
      <c r="AV91" s="11"/>
      <c r="AW91" s="11"/>
      <c r="AX91" s="11"/>
      <c r="AY91" s="1526"/>
      <c r="AZ91" s="1526"/>
      <c r="BA91" s="1542"/>
      <c r="BB91" s="1959"/>
      <c r="BC91" s="1960"/>
      <c r="BD91" s="1960"/>
      <c r="BE91" s="1960"/>
      <c r="BF91" s="1960"/>
      <c r="BG91" s="1960"/>
      <c r="BH91" s="1960"/>
      <c r="BI91" s="1960"/>
      <c r="BJ91" s="1960"/>
      <c r="BK91" s="1960"/>
      <c r="BL91" s="1960"/>
      <c r="BM91" s="1961"/>
      <c r="BN91" s="1540"/>
      <c r="BO91" s="1185"/>
      <c r="BP91" s="1185"/>
      <c r="BQ91" s="1185"/>
      <c r="BR91" s="42"/>
      <c r="BS91" s="42"/>
      <c r="BT91" s="42"/>
      <c r="BU91" s="42"/>
      <c r="BV91" s="42"/>
      <c r="BW91" s="1228" t="s">
        <v>117</v>
      </c>
      <c r="BX91" s="1228"/>
      <c r="BY91" s="13"/>
      <c r="BZ91" s="13"/>
      <c r="CA91" s="13"/>
      <c r="CB91" s="13"/>
      <c r="CC91" s="13"/>
      <c r="CD91" s="13"/>
      <c r="CE91" s="13"/>
      <c r="CF91" s="1228" t="s">
        <v>117</v>
      </c>
      <c r="CG91" s="1228"/>
      <c r="CH91" s="13"/>
      <c r="CI91" s="13"/>
      <c r="CJ91" s="13"/>
      <c r="CK91" s="13"/>
      <c r="CL91" s="13"/>
      <c r="CM91" s="13"/>
      <c r="CN91" s="13"/>
      <c r="CO91" s="1228" t="s">
        <v>117</v>
      </c>
      <c r="CP91" s="1228"/>
      <c r="CQ91" s="13"/>
      <c r="CR91" s="13"/>
      <c r="CS91" s="13"/>
      <c r="CT91" s="13"/>
      <c r="CU91" s="13"/>
      <c r="CV91" s="13"/>
      <c r="CW91" s="13"/>
      <c r="CX91" s="13"/>
      <c r="CY91" s="11"/>
      <c r="CZ91" s="11"/>
      <c r="DA91" s="1543"/>
      <c r="DB91" s="1543"/>
      <c r="DC91" s="21"/>
      <c r="DF91" s="1940"/>
      <c r="DG91" s="1940"/>
    </row>
    <row r="92" spans="4:111" ht="8.25" customHeight="1">
      <c r="D92" s="1965"/>
      <c r="E92" s="1966"/>
      <c r="F92" s="1967"/>
      <c r="G92" s="1133" t="s">
        <v>41</v>
      </c>
      <c r="H92" s="1134"/>
      <c r="I92" s="1134"/>
      <c r="J92" s="1134"/>
      <c r="K92" s="1134"/>
      <c r="L92" s="1134"/>
      <c r="M92" s="1134"/>
      <c r="N92" s="1134"/>
      <c r="O92" s="1134"/>
      <c r="P92" s="1134"/>
      <c r="Q92" s="1135"/>
      <c r="R92" s="1180" t="s">
        <v>118</v>
      </c>
      <c r="S92" s="1181"/>
      <c r="T92" s="1181"/>
      <c r="U92" s="1181"/>
      <c r="V92" s="15"/>
      <c r="W92" s="15" t="s">
        <v>32</v>
      </c>
      <c r="X92" s="15"/>
      <c r="Y92" s="15"/>
      <c r="Z92" s="15" t="s">
        <v>33</v>
      </c>
      <c r="AA92" s="15"/>
      <c r="AB92" s="15"/>
      <c r="AC92" s="15" t="s">
        <v>34</v>
      </c>
      <c r="AD92" s="15"/>
      <c r="AE92" s="15"/>
      <c r="AF92" s="15" t="s">
        <v>35</v>
      </c>
      <c r="AG92" s="15"/>
      <c r="AH92" s="15"/>
      <c r="AI92" s="15" t="s">
        <v>32</v>
      </c>
      <c r="AJ92" s="15"/>
      <c r="AK92" s="15"/>
      <c r="AL92" s="15" t="s">
        <v>33</v>
      </c>
      <c r="AM92" s="15"/>
      <c r="AN92" s="15"/>
      <c r="AO92" s="15" t="s">
        <v>34</v>
      </c>
      <c r="AP92" s="15"/>
      <c r="AQ92" s="15"/>
      <c r="AR92" s="15" t="s">
        <v>36</v>
      </c>
      <c r="AS92" s="15"/>
      <c r="AT92" s="15"/>
      <c r="AU92" s="15" t="s">
        <v>32</v>
      </c>
      <c r="AV92" s="15"/>
      <c r="AW92" s="14"/>
      <c r="AX92" s="14"/>
      <c r="AY92" s="14"/>
      <c r="AZ92" s="14"/>
      <c r="BA92" s="16"/>
      <c r="BB92" s="1571" t="s">
        <v>119</v>
      </c>
      <c r="BC92" s="1561"/>
      <c r="BD92" s="145"/>
      <c r="BE92" s="145"/>
      <c r="BF92" s="145"/>
      <c r="BG92" s="145"/>
      <c r="BH92" s="1561" t="s">
        <v>42</v>
      </c>
      <c r="BI92" s="1561"/>
      <c r="BJ92" s="1561"/>
      <c r="BK92" s="1561"/>
      <c r="BL92" s="1561"/>
      <c r="BM92" s="1562"/>
      <c r="BN92" s="1183" t="s">
        <v>120</v>
      </c>
      <c r="BO92" s="1183"/>
      <c r="BP92" s="1183"/>
      <c r="BQ92" s="1183"/>
      <c r="BR92" s="22"/>
      <c r="BS92" s="22" t="s">
        <v>33</v>
      </c>
      <c r="BT92" s="22"/>
      <c r="BU92" s="22"/>
      <c r="BV92" s="22" t="s">
        <v>34</v>
      </c>
      <c r="BW92" s="22"/>
      <c r="BX92" s="22"/>
      <c r="BY92" s="22" t="s">
        <v>35</v>
      </c>
      <c r="BZ92" s="22"/>
      <c r="CA92" s="22"/>
      <c r="CB92" s="22" t="s">
        <v>32</v>
      </c>
      <c r="CC92" s="22"/>
      <c r="CD92" s="22"/>
      <c r="CE92" s="22" t="s">
        <v>33</v>
      </c>
      <c r="CF92" s="22"/>
      <c r="CG92" s="22"/>
      <c r="CH92" s="22" t="s">
        <v>34</v>
      </c>
      <c r="CI92" s="22"/>
      <c r="CJ92" s="22"/>
      <c r="CK92" s="22" t="s">
        <v>36</v>
      </c>
      <c r="CL92" s="22"/>
      <c r="CM92" s="22"/>
      <c r="CN92" s="22" t="s">
        <v>32</v>
      </c>
      <c r="CO92" s="22"/>
      <c r="CP92" s="22"/>
      <c r="CQ92" s="22" t="s">
        <v>33</v>
      </c>
      <c r="CR92" s="22"/>
      <c r="CS92" s="22"/>
      <c r="CT92" s="22" t="s">
        <v>34</v>
      </c>
      <c r="CU92" s="22"/>
      <c r="CV92" s="22"/>
      <c r="CW92" s="22" t="s">
        <v>27</v>
      </c>
      <c r="CX92" s="22"/>
      <c r="CY92" s="14"/>
      <c r="CZ92" s="14"/>
      <c r="DA92" s="14"/>
      <c r="DB92" s="14"/>
      <c r="DC92" s="16"/>
      <c r="DF92" s="1940"/>
      <c r="DG92" s="1940"/>
    </row>
    <row r="93" spans="4:111" ht="8.25" customHeight="1" thickBot="1">
      <c r="D93" s="1965"/>
      <c r="E93" s="1966"/>
      <c r="F93" s="1967"/>
      <c r="G93" s="1136"/>
      <c r="H93" s="1137"/>
      <c r="I93" s="1137"/>
      <c r="J93" s="1137"/>
      <c r="K93" s="1137"/>
      <c r="L93" s="1137"/>
      <c r="M93" s="1137"/>
      <c r="N93" s="1137"/>
      <c r="O93" s="1137"/>
      <c r="P93" s="1137"/>
      <c r="Q93" s="1138"/>
      <c r="R93" s="1182"/>
      <c r="S93" s="1183"/>
      <c r="T93" s="1183"/>
      <c r="U93" s="1183"/>
      <c r="V93" s="1186" t="str">
        <f>IF(ISERROR(MID('保険料計算シート（非表示）'!E14,LEN('保険料計算シート（非表示）'!E14)-8,1)),"",MID('保険料計算シート（非表示）'!E14,LEN('保険料計算シート（非表示）'!E14)-8,1))</f>
        <v/>
      </c>
      <c r="W93" s="1187"/>
      <c r="X93" s="1187"/>
      <c r="Y93" s="1178" t="str">
        <f>IF(ISERROR(MID('保険料計算シート（非表示）'!E14,LEN('保険料計算シート（非表示）'!E14)-7,1)),"",MID('保険料計算シート（非表示）'!E14,LEN('保険料計算シート（非表示）'!E14)-7,1))</f>
        <v/>
      </c>
      <c r="Z93" s="1178"/>
      <c r="AA93" s="1178"/>
      <c r="AB93" s="1178" t="str">
        <f>IF(ISERROR(MID('保険料計算シート（非表示）'!E14,LEN('保険料計算シート（非表示）'!E14)-6,1)),"",MID('保険料計算シート（非表示）'!E14,LEN('保険料計算シート（非表示）'!E14)-6,1))</f>
        <v/>
      </c>
      <c r="AC93" s="1178"/>
      <c r="AD93" s="1178"/>
      <c r="AE93" s="1178" t="str">
        <f>IF(ISERROR(MID('保険料計算シート（非表示）'!E14,LEN('保険料計算シート（非表示）'!E14)-5,1)),"",MID('保険料計算シート（非表示）'!E14,LEN('保険料計算シート（非表示）'!E14)-5,1))</f>
        <v/>
      </c>
      <c r="AF93" s="1178"/>
      <c r="AG93" s="1178"/>
      <c r="AH93" s="1178" t="str">
        <f>IF(ISERROR(MID('保険料計算シート（非表示）'!E14,LEN('保険料計算シート（非表示）'!E14)-4,1)),"",MID('保険料計算シート（非表示）'!E14,LEN('保険料計算シート（非表示）'!E14)-4,1))</f>
        <v/>
      </c>
      <c r="AI93" s="1178"/>
      <c r="AJ93" s="1178"/>
      <c r="AK93" s="1178" t="str">
        <f>IF(ISERROR(MID('保険料計算シート（非表示）'!E14,LEN('保険料計算シート（非表示）'!E14)-3,1)),"",MID('保険料計算シート（非表示）'!E14,LEN('保険料計算シート（非表示）'!E14)-3,1))</f>
        <v/>
      </c>
      <c r="AL93" s="1178"/>
      <c r="AM93" s="1178"/>
      <c r="AN93" s="1397" t="str">
        <f>IF(ISERROR(MID('保険料計算シート（非表示）'!E14,LEN('保険料計算シート（非表示）'!E14)-2,1)),"",MID('保険料計算シート（非表示）'!E14,LEN('保険料計算シート（非表示）'!E14)-2,1))</f>
        <v/>
      </c>
      <c r="AO93" s="1363"/>
      <c r="AP93" s="1398"/>
      <c r="AQ93" s="1178" t="str">
        <f>IF(ISERROR(MID('保険料計算シート（非表示）'!E14,LEN('保険料計算シート（非表示）'!E14)-1,1)),"",MID('保険料計算シート（非表示）'!E14,LEN('保険料計算シート（非表示）'!E14)-1,1))</f>
        <v/>
      </c>
      <c r="AR93" s="1178"/>
      <c r="AS93" s="1178"/>
      <c r="AT93" s="1178" t="str">
        <f>IF('保険料計算シート（非表示）'!E14=0,"",IF(ISERROR(MID('保険料計算シート（非表示）'!E14,LEN('保険料計算シート（非表示）'!E14),1)),"",MID('保険料計算シート（非表示）'!E14,LEN('保険料計算シート（非表示）'!E14),1)))</f>
        <v/>
      </c>
      <c r="AU93" s="1178"/>
      <c r="AV93" s="1238"/>
      <c r="AW93" s="1417"/>
      <c r="AX93" s="1418"/>
      <c r="AY93" s="11"/>
      <c r="AZ93" s="11"/>
      <c r="BA93" s="19"/>
      <c r="BB93" s="1572"/>
      <c r="BC93" s="1563"/>
      <c r="BD93" s="145"/>
      <c r="BE93" s="145"/>
      <c r="BF93" s="145"/>
      <c r="BG93" s="145"/>
      <c r="BH93" s="1563"/>
      <c r="BI93" s="1563"/>
      <c r="BJ93" s="1563"/>
      <c r="BK93" s="1563"/>
      <c r="BL93" s="1563"/>
      <c r="BM93" s="1564"/>
      <c r="BN93" s="1183"/>
      <c r="BO93" s="1183"/>
      <c r="BP93" s="1183"/>
      <c r="BQ93" s="1183"/>
      <c r="BR93" s="1186" t="str">
        <f>IF(ISERROR(MID('保険料計算シート（非表示）'!G14,LEN('保険料計算シート（非表示）'!G14)-10,1)),"",MID('保険料計算シート（非表示）'!G14,LEN('保険料計算シート（非表示）'!G14)-10,1))</f>
        <v/>
      </c>
      <c r="BS93" s="1187"/>
      <c r="BT93" s="1187"/>
      <c r="BU93" s="1178" t="str">
        <f>IF(ISERROR(MID('保険料計算シート（非表示）'!G14,LEN('保険料計算シート（非表示）'!G14)-9,1)),"",MID('保険料計算シート（非表示）'!G14,LEN('保険料計算シート（非表示）'!G14)-9,1))</f>
        <v/>
      </c>
      <c r="BV93" s="1178"/>
      <c r="BW93" s="1178"/>
      <c r="BX93" s="1423" t="str">
        <f>IF(ISERROR(MID('保険料計算シート（非表示）'!G14,LEN('保険料計算シート（非表示）'!G14)-8,1)),"",MID('保険料計算シート（非表示）'!G14,LEN('保険料計算シート（非表示）'!G14)-8,1))</f>
        <v/>
      </c>
      <c r="BY93" s="1178"/>
      <c r="BZ93" s="1178"/>
      <c r="CA93" s="1178" t="str">
        <f>IF(ISERROR(MID('保険料計算シート（非表示）'!G14,LEN('保険料計算シート（非表示）'!G14)-7,1)),"",MID('保険料計算シート（非表示）'!G14,LEN('保険料計算シート（非表示）'!G14)-7,1))</f>
        <v/>
      </c>
      <c r="CB93" s="1178"/>
      <c r="CC93" s="1178"/>
      <c r="CD93" s="1178" t="str">
        <f>IF(ISERROR(MID('保険料計算シート（非表示）'!G14,LEN('保険料計算シート（非表示）'!G14)-6,1)),"",MID('保険料計算シート（非表示）'!G14,LEN('保険料計算シート（非表示）'!G14)-6,1))</f>
        <v/>
      </c>
      <c r="CE93" s="1178"/>
      <c r="CF93" s="1178"/>
      <c r="CG93" s="1178" t="str">
        <f>IF(ISERROR(MID('保険料計算シート（非表示）'!G14,LEN('保険料計算シート（非表示）'!G14)-5,1)),"",MID('保険料計算シート（非表示）'!G14,LEN('保険料計算シート（非表示）'!G14)-5,1))</f>
        <v/>
      </c>
      <c r="CH93" s="1178"/>
      <c r="CI93" s="1178"/>
      <c r="CJ93" s="1178" t="str">
        <f>IF(ISERROR(MID('保険料計算シート（非表示）'!G14,LEN('保険料計算シート（非表示）'!G14)-4,1)),"",MID('保険料計算シート（非表示）'!G14,LEN('保険料計算シート（非表示）'!G14)-4,1))</f>
        <v/>
      </c>
      <c r="CK93" s="1178"/>
      <c r="CL93" s="1178"/>
      <c r="CM93" s="1178" t="str">
        <f>IF(ISERROR(MID('保険料計算シート（非表示）'!G14,LEN('保険料計算シート（非表示）'!G14)-3,1)),"",MID('保険料計算シート（非表示）'!G14,LEN('保険料計算シート（非表示）'!G14)-3,1))</f>
        <v/>
      </c>
      <c r="CN93" s="1178"/>
      <c r="CO93" s="1178"/>
      <c r="CP93" s="1178" t="str">
        <f>IF(ISERROR(MID('保険料計算シート（非表示）'!G14,LEN('保険料計算シート（非表示）'!G14)-2,1)),"",MID('保険料計算シート（非表示）'!G14,LEN('保険料計算シート（非表示）'!G14)-2,1))</f>
        <v/>
      </c>
      <c r="CQ93" s="1178"/>
      <c r="CR93" s="1178"/>
      <c r="CS93" s="1178" t="str">
        <f>IF(ISERROR(MID('保険料計算シート（非表示）'!G14,LEN('保険料計算シート（非表示）'!G14)-1,1)),"",MID('保険料計算シート（非表示）'!G14,LEN('保険料計算シート（非表示）'!G14)-1,1))</f>
        <v/>
      </c>
      <c r="CT93" s="1178"/>
      <c r="CU93" s="1178"/>
      <c r="CV93" s="1178" t="str">
        <f>IF('保険料計算シート（非表示）'!G14=0,"",IF(ISERROR(MID('保険料計算シート（非表示）'!G14,LEN('保険料計算シート（非表示）'!G14),1)),"",MID('保険料計算シート（非表示）'!G14,LEN('保険料計算シート（非表示）'!G14),1)))</f>
        <v/>
      </c>
      <c r="CW93" s="1178"/>
      <c r="CX93" s="1238"/>
      <c r="CY93" s="1417"/>
      <c r="CZ93" s="1418"/>
      <c r="DA93" s="11"/>
      <c r="DB93" s="11"/>
      <c r="DC93" s="19"/>
      <c r="DF93" s="1940"/>
      <c r="DG93" s="1940"/>
    </row>
    <row r="94" spans="4:111" ht="8.25" customHeight="1">
      <c r="D94" s="1965"/>
      <c r="E94" s="1966"/>
      <c r="F94" s="1967"/>
      <c r="G94" s="1136"/>
      <c r="H94" s="1137"/>
      <c r="I94" s="1137"/>
      <c r="J94" s="1137"/>
      <c r="K94" s="1137"/>
      <c r="L94" s="1137"/>
      <c r="M94" s="1137"/>
      <c r="N94" s="1137"/>
      <c r="O94" s="1137"/>
      <c r="P94" s="1137"/>
      <c r="Q94" s="1138"/>
      <c r="R94" s="1182"/>
      <c r="S94" s="1183"/>
      <c r="T94" s="1183"/>
      <c r="U94" s="1183"/>
      <c r="V94" s="1186"/>
      <c r="W94" s="1187"/>
      <c r="X94" s="1187"/>
      <c r="Y94" s="1178"/>
      <c r="Z94" s="1178"/>
      <c r="AA94" s="1178"/>
      <c r="AB94" s="1178"/>
      <c r="AC94" s="1178"/>
      <c r="AD94" s="1178"/>
      <c r="AE94" s="1178"/>
      <c r="AF94" s="1178"/>
      <c r="AG94" s="1178"/>
      <c r="AH94" s="1178"/>
      <c r="AI94" s="1178"/>
      <c r="AJ94" s="1178"/>
      <c r="AK94" s="1178"/>
      <c r="AL94" s="1178"/>
      <c r="AM94" s="1178"/>
      <c r="AN94" s="1399"/>
      <c r="AO94" s="1366"/>
      <c r="AP94" s="1400"/>
      <c r="AQ94" s="1178"/>
      <c r="AR94" s="1178"/>
      <c r="AS94" s="1178"/>
      <c r="AT94" s="1178"/>
      <c r="AU94" s="1178"/>
      <c r="AV94" s="1238"/>
      <c r="AW94" s="1419"/>
      <c r="AX94" s="1418"/>
      <c r="AY94" s="11"/>
      <c r="AZ94" s="11"/>
      <c r="BA94" s="11"/>
      <c r="BB94" s="1687">
        <v>3</v>
      </c>
      <c r="BC94" s="1688"/>
      <c r="BD94" s="1688"/>
      <c r="BE94" s="1688"/>
      <c r="BF94" s="1688"/>
      <c r="BG94" s="1688"/>
      <c r="BH94" s="1688"/>
      <c r="BI94" s="1688"/>
      <c r="BJ94" s="1688"/>
      <c r="BK94" s="1688"/>
      <c r="BL94" s="1688"/>
      <c r="BM94" s="1689"/>
      <c r="BN94" s="1183"/>
      <c r="BO94" s="1183"/>
      <c r="BP94" s="1183"/>
      <c r="BQ94" s="1183"/>
      <c r="BR94" s="1186"/>
      <c r="BS94" s="1187"/>
      <c r="BT94" s="1187"/>
      <c r="BU94" s="1178"/>
      <c r="BV94" s="1178"/>
      <c r="BW94" s="1178"/>
      <c r="BX94" s="1423"/>
      <c r="BY94" s="1178"/>
      <c r="BZ94" s="1178"/>
      <c r="CA94" s="1178"/>
      <c r="CB94" s="1178"/>
      <c r="CC94" s="1178"/>
      <c r="CD94" s="1178"/>
      <c r="CE94" s="1178"/>
      <c r="CF94" s="1178"/>
      <c r="CG94" s="1178"/>
      <c r="CH94" s="1178"/>
      <c r="CI94" s="1178"/>
      <c r="CJ94" s="1178"/>
      <c r="CK94" s="1178"/>
      <c r="CL94" s="1178"/>
      <c r="CM94" s="1178"/>
      <c r="CN94" s="1178"/>
      <c r="CO94" s="1178"/>
      <c r="CP94" s="1178"/>
      <c r="CQ94" s="1178"/>
      <c r="CR94" s="1178"/>
      <c r="CS94" s="1178"/>
      <c r="CT94" s="1178"/>
      <c r="CU94" s="1178"/>
      <c r="CV94" s="1178"/>
      <c r="CW94" s="1178"/>
      <c r="CX94" s="1238"/>
      <c r="CY94" s="1419"/>
      <c r="CZ94" s="1418"/>
      <c r="DA94" s="11"/>
      <c r="DB94" s="11"/>
      <c r="DC94" s="19"/>
      <c r="DF94" s="1940"/>
      <c r="DG94" s="1940"/>
    </row>
    <row r="95" spans="4:111" ht="8.25" customHeight="1">
      <c r="D95" s="1965"/>
      <c r="E95" s="1966"/>
      <c r="F95" s="1967"/>
      <c r="G95" s="1136"/>
      <c r="H95" s="1137"/>
      <c r="I95" s="1137"/>
      <c r="J95" s="1137"/>
      <c r="K95" s="1137"/>
      <c r="L95" s="1137"/>
      <c r="M95" s="1137"/>
      <c r="N95" s="1137"/>
      <c r="O95" s="1137"/>
      <c r="P95" s="1137"/>
      <c r="Q95" s="1138"/>
      <c r="R95" s="1182"/>
      <c r="S95" s="1183"/>
      <c r="T95" s="1183"/>
      <c r="U95" s="1183"/>
      <c r="V95" s="1186"/>
      <c r="W95" s="1187"/>
      <c r="X95" s="1187"/>
      <c r="Y95" s="1178"/>
      <c r="Z95" s="1178"/>
      <c r="AA95" s="1178"/>
      <c r="AB95" s="1178"/>
      <c r="AC95" s="1178"/>
      <c r="AD95" s="1178"/>
      <c r="AE95" s="1178"/>
      <c r="AF95" s="1178"/>
      <c r="AG95" s="1178"/>
      <c r="AH95" s="1178"/>
      <c r="AI95" s="1178"/>
      <c r="AJ95" s="1178"/>
      <c r="AK95" s="1178"/>
      <c r="AL95" s="1178"/>
      <c r="AM95" s="1178"/>
      <c r="AN95" s="1401"/>
      <c r="AO95" s="1275"/>
      <c r="AP95" s="1276"/>
      <c r="AQ95" s="1178"/>
      <c r="AR95" s="1178"/>
      <c r="AS95" s="1178"/>
      <c r="AT95" s="1178"/>
      <c r="AU95" s="1178"/>
      <c r="AV95" s="1238"/>
      <c r="AW95" s="1419"/>
      <c r="AX95" s="1418"/>
      <c r="AY95" s="1526" t="s">
        <v>23</v>
      </c>
      <c r="AZ95" s="1526"/>
      <c r="BA95" s="1526"/>
      <c r="BB95" s="1690"/>
      <c r="BC95" s="1691"/>
      <c r="BD95" s="1691"/>
      <c r="BE95" s="1691"/>
      <c r="BF95" s="1691"/>
      <c r="BG95" s="1691"/>
      <c r="BH95" s="1691"/>
      <c r="BI95" s="1691"/>
      <c r="BJ95" s="1691"/>
      <c r="BK95" s="1691"/>
      <c r="BL95" s="1691"/>
      <c r="BM95" s="1692"/>
      <c r="BN95" s="1183"/>
      <c r="BO95" s="1183"/>
      <c r="BP95" s="1183"/>
      <c r="BQ95" s="1183"/>
      <c r="BR95" s="1186"/>
      <c r="BS95" s="1187"/>
      <c r="BT95" s="1187"/>
      <c r="BU95" s="1178"/>
      <c r="BV95" s="1178"/>
      <c r="BW95" s="1178"/>
      <c r="BX95" s="1423"/>
      <c r="BY95" s="1178"/>
      <c r="BZ95" s="1178"/>
      <c r="CA95" s="1178"/>
      <c r="CB95" s="1178"/>
      <c r="CC95" s="1178"/>
      <c r="CD95" s="1178"/>
      <c r="CE95" s="1178"/>
      <c r="CF95" s="1178"/>
      <c r="CG95" s="1178"/>
      <c r="CH95" s="1178"/>
      <c r="CI95" s="1178"/>
      <c r="CJ95" s="1178"/>
      <c r="CK95" s="1178"/>
      <c r="CL95" s="1178"/>
      <c r="CM95" s="1178"/>
      <c r="CN95" s="1178"/>
      <c r="CO95" s="1178"/>
      <c r="CP95" s="1178"/>
      <c r="CQ95" s="1178"/>
      <c r="CR95" s="1178"/>
      <c r="CS95" s="1178"/>
      <c r="CT95" s="1178"/>
      <c r="CU95" s="1178"/>
      <c r="CV95" s="1178"/>
      <c r="CW95" s="1178"/>
      <c r="CX95" s="1238"/>
      <c r="CY95" s="1419"/>
      <c r="CZ95" s="1418"/>
      <c r="DA95" s="1418" t="s">
        <v>27</v>
      </c>
      <c r="DB95" s="1418"/>
      <c r="DC95" s="19"/>
      <c r="DF95" s="1940"/>
      <c r="DG95" s="1940"/>
    </row>
    <row r="96" spans="4:111" ht="8.25" customHeight="1" thickBot="1">
      <c r="D96" s="1965"/>
      <c r="E96" s="1966"/>
      <c r="F96" s="1967"/>
      <c r="G96" s="1139"/>
      <c r="H96" s="1140"/>
      <c r="I96" s="1140"/>
      <c r="J96" s="1140"/>
      <c r="K96" s="1140"/>
      <c r="L96" s="1140"/>
      <c r="M96" s="1140"/>
      <c r="N96" s="1140"/>
      <c r="O96" s="1140"/>
      <c r="P96" s="1140"/>
      <c r="Q96" s="1141"/>
      <c r="R96" s="1184"/>
      <c r="S96" s="1185"/>
      <c r="T96" s="1185"/>
      <c r="U96" s="1185"/>
      <c r="V96" s="13"/>
      <c r="W96" s="13"/>
      <c r="X96" s="13"/>
      <c r="Y96" s="13"/>
      <c r="Z96" s="13"/>
      <c r="AA96" s="13"/>
      <c r="AB96" s="13"/>
      <c r="AC96" s="13"/>
      <c r="AD96" s="1228" t="s">
        <v>117</v>
      </c>
      <c r="AE96" s="1228"/>
      <c r="AF96" s="13"/>
      <c r="AG96" s="13"/>
      <c r="AH96" s="13"/>
      <c r="AI96" s="13"/>
      <c r="AJ96" s="13"/>
      <c r="AK96" s="13"/>
      <c r="AL96" s="13"/>
      <c r="AM96" s="1228" t="s">
        <v>117</v>
      </c>
      <c r="AN96" s="1228"/>
      <c r="AO96" s="13"/>
      <c r="AP96" s="13"/>
      <c r="AQ96" s="13"/>
      <c r="AR96" s="13"/>
      <c r="AS96" s="13"/>
      <c r="AT96" s="13"/>
      <c r="AU96" s="13"/>
      <c r="AV96" s="13"/>
      <c r="AW96" s="13"/>
      <c r="AX96" s="13"/>
      <c r="AY96" s="1686"/>
      <c r="AZ96" s="1686"/>
      <c r="BA96" s="1686"/>
      <c r="BB96" s="1693"/>
      <c r="BC96" s="1694"/>
      <c r="BD96" s="1694"/>
      <c r="BE96" s="1694"/>
      <c r="BF96" s="1694"/>
      <c r="BG96" s="1694"/>
      <c r="BH96" s="1694"/>
      <c r="BI96" s="1694"/>
      <c r="BJ96" s="1694"/>
      <c r="BK96" s="1694"/>
      <c r="BL96" s="1694"/>
      <c r="BM96" s="1695"/>
      <c r="BN96" s="1185"/>
      <c r="BO96" s="1185"/>
      <c r="BP96" s="1185"/>
      <c r="BQ96" s="1185"/>
      <c r="BR96" s="42"/>
      <c r="BS96" s="42"/>
      <c r="BT96" s="42"/>
      <c r="BU96" s="42"/>
      <c r="BV96" s="42"/>
      <c r="BW96" s="1228" t="s">
        <v>117</v>
      </c>
      <c r="BX96" s="1228"/>
      <c r="BY96" s="13"/>
      <c r="BZ96" s="13"/>
      <c r="CA96" s="13"/>
      <c r="CB96" s="13"/>
      <c r="CC96" s="13"/>
      <c r="CD96" s="13"/>
      <c r="CE96" s="13"/>
      <c r="CF96" s="1228" t="s">
        <v>117</v>
      </c>
      <c r="CG96" s="1228"/>
      <c r="CH96" s="13"/>
      <c r="CI96" s="13"/>
      <c r="CJ96" s="13"/>
      <c r="CK96" s="13"/>
      <c r="CL96" s="13"/>
      <c r="CM96" s="13"/>
      <c r="CN96" s="13"/>
      <c r="CO96" s="1228" t="s">
        <v>117</v>
      </c>
      <c r="CP96" s="1228"/>
      <c r="CQ96" s="13"/>
      <c r="CR96" s="13"/>
      <c r="CS96" s="13"/>
      <c r="CT96" s="13"/>
      <c r="CU96" s="13"/>
      <c r="CV96" s="13"/>
      <c r="CW96" s="13"/>
      <c r="CX96" s="13"/>
      <c r="CY96" s="13"/>
      <c r="CZ96" s="13"/>
      <c r="DA96" s="1543"/>
      <c r="DB96" s="1543"/>
      <c r="DC96" s="21"/>
      <c r="DF96" s="1940"/>
      <c r="DG96" s="1940"/>
    </row>
    <row r="97" spans="4:116" ht="8.25" customHeight="1">
      <c r="D97" s="1965"/>
      <c r="E97" s="1966"/>
      <c r="F97" s="1967"/>
      <c r="G97" s="1142" t="s">
        <v>749</v>
      </c>
      <c r="H97" s="1143"/>
      <c r="I97" s="1143"/>
      <c r="J97" s="1143"/>
      <c r="K97" s="1143"/>
      <c r="L97" s="1143"/>
      <c r="M97" s="1143"/>
      <c r="N97" s="1143"/>
      <c r="O97" s="1143"/>
      <c r="P97" s="1143"/>
      <c r="Q97" s="1144"/>
      <c r="R97" s="1568" t="s">
        <v>122</v>
      </c>
      <c r="S97" s="1189"/>
      <c r="T97" s="1189"/>
      <c r="U97" s="1189"/>
      <c r="V97" s="15"/>
      <c r="W97" s="15" t="s">
        <v>32</v>
      </c>
      <c r="X97" s="15"/>
      <c r="Y97" s="15"/>
      <c r="Z97" s="15" t="s">
        <v>33</v>
      </c>
      <c r="AA97" s="15"/>
      <c r="AB97" s="15"/>
      <c r="AC97" s="15" t="s">
        <v>34</v>
      </c>
      <c r="AD97" s="15"/>
      <c r="AE97" s="15"/>
      <c r="AF97" s="15" t="s">
        <v>35</v>
      </c>
      <c r="AG97" s="15"/>
      <c r="AH97" s="15"/>
      <c r="AI97" s="15" t="s">
        <v>32</v>
      </c>
      <c r="AJ97" s="15"/>
      <c r="AK97" s="15"/>
      <c r="AL97" s="15" t="s">
        <v>33</v>
      </c>
      <c r="AM97" s="15"/>
      <c r="AN97" s="15"/>
      <c r="AO97" s="15" t="s">
        <v>34</v>
      </c>
      <c r="AP97" s="15"/>
      <c r="AQ97" s="15"/>
      <c r="AR97" s="15" t="s">
        <v>36</v>
      </c>
      <c r="AS97" s="15"/>
      <c r="AT97" s="15"/>
      <c r="AU97" s="15" t="s">
        <v>32</v>
      </c>
      <c r="AV97" s="15"/>
      <c r="AW97" s="14"/>
      <c r="AX97" s="14"/>
      <c r="AY97" s="14"/>
      <c r="AZ97" s="14"/>
      <c r="BA97" s="16"/>
      <c r="BB97" s="1571" t="s">
        <v>121</v>
      </c>
      <c r="BC97" s="1561"/>
      <c r="BD97" s="145"/>
      <c r="BE97" s="145"/>
      <c r="BF97" s="145"/>
      <c r="BG97" s="145"/>
      <c r="BH97" s="1561" t="s">
        <v>42</v>
      </c>
      <c r="BI97" s="1561"/>
      <c r="BJ97" s="1561"/>
      <c r="BK97" s="1561"/>
      <c r="BL97" s="1561"/>
      <c r="BM97" s="1562"/>
      <c r="BN97" s="1568" t="s">
        <v>122</v>
      </c>
      <c r="BO97" s="1189"/>
      <c r="BP97" s="1189"/>
      <c r="BQ97" s="1189"/>
      <c r="BR97" s="22"/>
      <c r="BS97" s="22" t="s">
        <v>33</v>
      </c>
      <c r="BT97" s="22"/>
      <c r="BU97" s="22"/>
      <c r="BV97" s="22" t="s">
        <v>34</v>
      </c>
      <c r="BW97" s="22"/>
      <c r="BX97" s="22"/>
      <c r="BY97" s="22" t="s">
        <v>35</v>
      </c>
      <c r="BZ97" s="22"/>
      <c r="CA97" s="22"/>
      <c r="CB97" s="22" t="s">
        <v>32</v>
      </c>
      <c r="CC97" s="22"/>
      <c r="CD97" s="22"/>
      <c r="CE97" s="22" t="s">
        <v>33</v>
      </c>
      <c r="CF97" s="22"/>
      <c r="CG97" s="22"/>
      <c r="CH97" s="22" t="s">
        <v>34</v>
      </c>
      <c r="CI97" s="22"/>
      <c r="CJ97" s="22"/>
      <c r="CK97" s="22" t="s">
        <v>36</v>
      </c>
      <c r="CL97" s="22"/>
      <c r="CM97" s="22"/>
      <c r="CN97" s="22" t="s">
        <v>32</v>
      </c>
      <c r="CO97" s="22"/>
      <c r="CP97" s="22"/>
      <c r="CQ97" s="22" t="s">
        <v>33</v>
      </c>
      <c r="CR97" s="22"/>
      <c r="CS97" s="22"/>
      <c r="CT97" s="22" t="s">
        <v>34</v>
      </c>
      <c r="CU97" s="22"/>
      <c r="CV97" s="22"/>
      <c r="CW97" s="22" t="s">
        <v>27</v>
      </c>
      <c r="CX97" s="22"/>
      <c r="CY97" s="14"/>
      <c r="CZ97" s="14"/>
      <c r="DA97" s="14"/>
      <c r="DB97" s="14"/>
      <c r="DC97" s="16"/>
      <c r="DF97" s="1940"/>
      <c r="DG97" s="1940"/>
    </row>
    <row r="98" spans="4:116" ht="8.25" customHeight="1" thickBot="1">
      <c r="D98" s="1965"/>
      <c r="E98" s="1966"/>
      <c r="F98" s="1967"/>
      <c r="G98" s="1145"/>
      <c r="H98" s="1137"/>
      <c r="I98" s="1137"/>
      <c r="J98" s="1137"/>
      <c r="K98" s="1137"/>
      <c r="L98" s="1137"/>
      <c r="M98" s="1137"/>
      <c r="N98" s="1137"/>
      <c r="O98" s="1137"/>
      <c r="P98" s="1137"/>
      <c r="Q98" s="1146"/>
      <c r="R98" s="1569"/>
      <c r="S98" s="1191"/>
      <c r="T98" s="1191"/>
      <c r="U98" s="1191"/>
      <c r="V98" s="1186" t="str">
        <f>V71</f>
        <v/>
      </c>
      <c r="W98" s="1187"/>
      <c r="X98" s="1187"/>
      <c r="Y98" s="1187" t="str">
        <f>Y71</f>
        <v/>
      </c>
      <c r="Z98" s="1178"/>
      <c r="AA98" s="1178"/>
      <c r="AB98" s="1178" t="str">
        <f>AB71</f>
        <v/>
      </c>
      <c r="AC98" s="1178"/>
      <c r="AD98" s="1178"/>
      <c r="AE98" s="1178" t="str">
        <f>AE71</f>
        <v/>
      </c>
      <c r="AF98" s="1178"/>
      <c r="AG98" s="1178"/>
      <c r="AH98" s="1178" t="str">
        <f>AH71</f>
        <v/>
      </c>
      <c r="AI98" s="1178"/>
      <c r="AJ98" s="1178"/>
      <c r="AK98" s="1178" t="str">
        <f>AK71</f>
        <v/>
      </c>
      <c r="AL98" s="1178"/>
      <c r="AM98" s="1178"/>
      <c r="AN98" s="1178" t="str">
        <f>AN71</f>
        <v/>
      </c>
      <c r="AO98" s="1178"/>
      <c r="AP98" s="1178"/>
      <c r="AQ98" s="1178" t="str">
        <f>AQ71</f>
        <v/>
      </c>
      <c r="AR98" s="1178"/>
      <c r="AS98" s="1178"/>
      <c r="AT98" s="1178" t="str">
        <f>AT71</f>
        <v/>
      </c>
      <c r="AU98" s="1178"/>
      <c r="AV98" s="1238"/>
      <c r="AW98" s="1417"/>
      <c r="AX98" s="1418"/>
      <c r="AY98" s="11"/>
      <c r="AZ98" s="11"/>
      <c r="BA98" s="19"/>
      <c r="BB98" s="1572"/>
      <c r="BC98" s="1563"/>
      <c r="BD98" s="145"/>
      <c r="BE98" s="145"/>
      <c r="BF98" s="145"/>
      <c r="BG98" s="145"/>
      <c r="BH98" s="1563"/>
      <c r="BI98" s="1563"/>
      <c r="BJ98" s="1563"/>
      <c r="BK98" s="1563"/>
      <c r="BL98" s="1563"/>
      <c r="BM98" s="1564"/>
      <c r="BN98" s="1569"/>
      <c r="BO98" s="1191"/>
      <c r="BP98" s="1191"/>
      <c r="BQ98" s="1191"/>
      <c r="BR98" s="1186" t="str">
        <f>IF(ISERROR(MID('保険料計算シート（非表示）'!G17,LEN('保険料計算シート（非表示）'!G17)-10,1)),"",MID('保険料計算シート（非表示）'!G17,LEN('保険料計算シート（非表示）'!G17)-10,1))</f>
        <v/>
      </c>
      <c r="BS98" s="1187"/>
      <c r="BT98" s="1187"/>
      <c r="BU98" s="1178" t="str">
        <f>IF(ISERROR(MID('保険料計算シート（非表示）'!G17,LEN('保険料計算シート（非表示）'!G17)-9,1)),"",MID('保険料計算シート（非表示）'!G17,LEN('保険料計算シート（非表示）'!G17)-9,1))</f>
        <v/>
      </c>
      <c r="BV98" s="1178"/>
      <c r="BW98" s="1178"/>
      <c r="BX98" s="1423" t="str">
        <f>IF(ISERROR(MID('保険料計算シート（非表示）'!G17,LEN('保険料計算シート（非表示）'!G17)-8,1)),"",MID('保険料計算シート（非表示）'!G17,LEN('保険料計算シート（非表示）'!G17)-8,1))</f>
        <v/>
      </c>
      <c r="BY98" s="1178"/>
      <c r="BZ98" s="1178"/>
      <c r="CA98" s="1178" t="str">
        <f>IF(ISERROR(MID('保険料計算シート（非表示）'!G17,LEN('保険料計算シート（非表示）'!G17)-7,1)),"",MID('保険料計算シート（非表示）'!G17,LEN('保険料計算シート（非表示）'!G17)-7,1))</f>
        <v/>
      </c>
      <c r="CB98" s="1178"/>
      <c r="CC98" s="1178"/>
      <c r="CD98" s="1178" t="str">
        <f>IF(ISERROR(MID('保険料計算シート（非表示）'!G17,LEN('保険料計算シート（非表示）'!G17)-6,1)),"",MID('保険料計算シート（非表示）'!G17,LEN('保険料計算シート（非表示）'!G17)-6,1))</f>
        <v/>
      </c>
      <c r="CE98" s="1178"/>
      <c r="CF98" s="1178"/>
      <c r="CG98" s="1178" t="str">
        <f>IF(ISERROR(MID('保険料計算シート（非表示）'!G17,LEN('保険料計算シート（非表示）'!G17)-5,1)),"",MID('保険料計算シート（非表示）'!G17,LEN('保険料計算シート（非表示）'!G17)-5,1))</f>
        <v/>
      </c>
      <c r="CH98" s="1178"/>
      <c r="CI98" s="1178"/>
      <c r="CJ98" s="1178" t="str">
        <f>IF(ISERROR(MID('保険料計算シート（非表示）'!G17,LEN('保険料計算シート（非表示）'!G17)-4,1)),"",MID('保険料計算シート（非表示）'!G17,LEN('保険料計算シート（非表示）'!G17)-4,1))</f>
        <v/>
      </c>
      <c r="CK98" s="1178"/>
      <c r="CL98" s="1178"/>
      <c r="CM98" s="1178" t="str">
        <f>IF(ISERROR(MID('保険料計算シート（非表示）'!G17,LEN('保険料計算シート（非表示）'!G17)-3,1)),"",MID('保険料計算シート（非表示）'!G17,LEN('保険料計算シート（非表示）'!G17)-3,1))</f>
        <v/>
      </c>
      <c r="CN98" s="1178"/>
      <c r="CO98" s="1178"/>
      <c r="CP98" s="1178" t="str">
        <f>IF(ISERROR(MID('保険料計算シート（非表示）'!G17,LEN('保険料計算シート（非表示）'!G17)-2,1)),"",MID('保険料計算シート（非表示）'!G17,LEN('保険料計算シート（非表示）'!G17)-2,1))</f>
        <v/>
      </c>
      <c r="CQ98" s="1178"/>
      <c r="CR98" s="1178"/>
      <c r="CS98" s="1178" t="str">
        <f>IF(ISERROR(MID('保険料計算シート（非表示）'!G17,LEN('保険料計算シート（非表示）'!G17)-1,1)),"",MID('保険料計算シート（非表示）'!G17,LEN('保険料計算シート（非表示）'!G17)-1,1))</f>
        <v/>
      </c>
      <c r="CT98" s="1178"/>
      <c r="CU98" s="1178"/>
      <c r="CV98" s="1178" t="str">
        <f>IF('保険料計算シート（非表示）'!G17=0,"",IF(ISERROR(MID('保険料計算シート（非表示）'!G17,LEN('保険料計算シート（非表示）'!G17),1)),"",MID('保険料計算シート（非表示）'!G17,LEN('保険料計算シート（非表示）'!G17),1)))</f>
        <v/>
      </c>
      <c r="CW98" s="1178"/>
      <c r="CX98" s="1238"/>
      <c r="CY98" s="1417"/>
      <c r="CZ98" s="1418"/>
      <c r="DA98" s="11"/>
      <c r="DB98" s="11"/>
      <c r="DC98" s="19"/>
      <c r="DF98" s="1940"/>
      <c r="DG98" s="1940"/>
    </row>
    <row r="99" spans="4:116" ht="8.25" customHeight="1">
      <c r="D99" s="1965"/>
      <c r="E99" s="1966"/>
      <c r="F99" s="1967"/>
      <c r="G99" s="1145"/>
      <c r="H99" s="1137"/>
      <c r="I99" s="1137"/>
      <c r="J99" s="1137"/>
      <c r="K99" s="1137"/>
      <c r="L99" s="1137"/>
      <c r="M99" s="1137"/>
      <c r="N99" s="1137"/>
      <c r="O99" s="1137"/>
      <c r="P99" s="1137"/>
      <c r="Q99" s="1146"/>
      <c r="R99" s="1191"/>
      <c r="S99" s="1191"/>
      <c r="T99" s="1191"/>
      <c r="U99" s="1191"/>
      <c r="V99" s="1186"/>
      <c r="W99" s="1187"/>
      <c r="X99" s="1187"/>
      <c r="Y99" s="1178"/>
      <c r="Z99" s="1178"/>
      <c r="AA99" s="1178"/>
      <c r="AB99" s="1178"/>
      <c r="AC99" s="1178"/>
      <c r="AD99" s="1178"/>
      <c r="AE99" s="1178"/>
      <c r="AF99" s="1178"/>
      <c r="AG99" s="1178"/>
      <c r="AH99" s="1178"/>
      <c r="AI99" s="1178"/>
      <c r="AJ99" s="1178"/>
      <c r="AK99" s="1178"/>
      <c r="AL99" s="1178"/>
      <c r="AM99" s="1178"/>
      <c r="AN99" s="1178"/>
      <c r="AO99" s="1178"/>
      <c r="AP99" s="1178"/>
      <c r="AQ99" s="1178"/>
      <c r="AR99" s="1178"/>
      <c r="AS99" s="1178"/>
      <c r="AT99" s="1178"/>
      <c r="AU99" s="1178"/>
      <c r="AV99" s="1238"/>
      <c r="AW99" s="1419"/>
      <c r="AX99" s="1418"/>
      <c r="AY99" s="11"/>
      <c r="AZ99" s="11"/>
      <c r="BA99" s="11"/>
      <c r="BB99" s="1947">
        <v>15.5</v>
      </c>
      <c r="BC99" s="1948"/>
      <c r="BD99" s="1948"/>
      <c r="BE99" s="1948"/>
      <c r="BF99" s="1948"/>
      <c r="BG99" s="1948"/>
      <c r="BH99" s="1948"/>
      <c r="BI99" s="1948"/>
      <c r="BJ99" s="1948"/>
      <c r="BK99" s="1948"/>
      <c r="BL99" s="1948"/>
      <c r="BM99" s="1949"/>
      <c r="BN99" s="1191"/>
      <c r="BO99" s="1191"/>
      <c r="BP99" s="1191"/>
      <c r="BQ99" s="1191"/>
      <c r="BR99" s="1186"/>
      <c r="BS99" s="1187"/>
      <c r="BT99" s="1187"/>
      <c r="BU99" s="1178"/>
      <c r="BV99" s="1178"/>
      <c r="BW99" s="1178"/>
      <c r="BX99" s="1423"/>
      <c r="BY99" s="1178"/>
      <c r="BZ99" s="1178"/>
      <c r="CA99" s="1178"/>
      <c r="CB99" s="1178"/>
      <c r="CC99" s="1178"/>
      <c r="CD99" s="1178"/>
      <c r="CE99" s="1178"/>
      <c r="CF99" s="1178"/>
      <c r="CG99" s="1178"/>
      <c r="CH99" s="1178"/>
      <c r="CI99" s="1178"/>
      <c r="CJ99" s="1178"/>
      <c r="CK99" s="1178"/>
      <c r="CL99" s="1178"/>
      <c r="CM99" s="1178"/>
      <c r="CN99" s="1178"/>
      <c r="CO99" s="1178"/>
      <c r="CP99" s="1178"/>
      <c r="CQ99" s="1178"/>
      <c r="CR99" s="1178"/>
      <c r="CS99" s="1178"/>
      <c r="CT99" s="1178"/>
      <c r="CU99" s="1178"/>
      <c r="CV99" s="1178"/>
      <c r="CW99" s="1178"/>
      <c r="CX99" s="1238"/>
      <c r="CY99" s="1419"/>
      <c r="CZ99" s="1418"/>
      <c r="DA99" s="11"/>
      <c r="DB99" s="11"/>
      <c r="DC99" s="19"/>
      <c r="DF99" s="1940"/>
      <c r="DG99" s="1940"/>
    </row>
    <row r="100" spans="4:116" ht="8.25" customHeight="1">
      <c r="D100" s="1965"/>
      <c r="E100" s="1966"/>
      <c r="F100" s="1967"/>
      <c r="G100" s="1145"/>
      <c r="H100" s="1137"/>
      <c r="I100" s="1137"/>
      <c r="J100" s="1137"/>
      <c r="K100" s="1137"/>
      <c r="L100" s="1137"/>
      <c r="M100" s="1137"/>
      <c r="N100" s="1137"/>
      <c r="O100" s="1137"/>
      <c r="P100" s="1137"/>
      <c r="Q100" s="1146"/>
      <c r="R100" s="1191"/>
      <c r="S100" s="1191"/>
      <c r="T100" s="1191"/>
      <c r="U100" s="1191"/>
      <c r="V100" s="1186"/>
      <c r="W100" s="1187"/>
      <c r="X100" s="1187"/>
      <c r="Y100" s="1178"/>
      <c r="Z100" s="1178"/>
      <c r="AA100" s="1178"/>
      <c r="AB100" s="1178"/>
      <c r="AC100" s="1178"/>
      <c r="AD100" s="1178"/>
      <c r="AE100" s="1178"/>
      <c r="AF100" s="1178"/>
      <c r="AG100" s="1178"/>
      <c r="AH100" s="1178"/>
      <c r="AI100" s="1178"/>
      <c r="AJ100" s="1178"/>
      <c r="AK100" s="1178"/>
      <c r="AL100" s="1178"/>
      <c r="AM100" s="1178"/>
      <c r="AN100" s="1178"/>
      <c r="AO100" s="1178"/>
      <c r="AP100" s="1178"/>
      <c r="AQ100" s="1178"/>
      <c r="AR100" s="1178"/>
      <c r="AS100" s="1178"/>
      <c r="AT100" s="1178"/>
      <c r="AU100" s="1178"/>
      <c r="AV100" s="1238"/>
      <c r="AW100" s="1419"/>
      <c r="AX100" s="1418"/>
      <c r="AY100" s="1526" t="s">
        <v>23</v>
      </c>
      <c r="AZ100" s="1526"/>
      <c r="BA100" s="1526"/>
      <c r="BB100" s="1950"/>
      <c r="BC100" s="1951"/>
      <c r="BD100" s="1951"/>
      <c r="BE100" s="1951"/>
      <c r="BF100" s="1951"/>
      <c r="BG100" s="1951"/>
      <c r="BH100" s="1951"/>
      <c r="BI100" s="1951"/>
      <c r="BJ100" s="1951"/>
      <c r="BK100" s="1951"/>
      <c r="BL100" s="1951"/>
      <c r="BM100" s="1952"/>
      <c r="BN100" s="1191"/>
      <c r="BO100" s="1191"/>
      <c r="BP100" s="1191"/>
      <c r="BQ100" s="1191"/>
      <c r="BR100" s="1186"/>
      <c r="BS100" s="1187"/>
      <c r="BT100" s="1187"/>
      <c r="BU100" s="1178"/>
      <c r="BV100" s="1178"/>
      <c r="BW100" s="1178"/>
      <c r="BX100" s="1423"/>
      <c r="BY100" s="1178"/>
      <c r="BZ100" s="1178"/>
      <c r="CA100" s="1178"/>
      <c r="CB100" s="1178"/>
      <c r="CC100" s="1178"/>
      <c r="CD100" s="1178"/>
      <c r="CE100" s="1178"/>
      <c r="CF100" s="1178"/>
      <c r="CG100" s="1178"/>
      <c r="CH100" s="1178"/>
      <c r="CI100" s="1178"/>
      <c r="CJ100" s="1178"/>
      <c r="CK100" s="1178"/>
      <c r="CL100" s="1178"/>
      <c r="CM100" s="1178"/>
      <c r="CN100" s="1178"/>
      <c r="CO100" s="1178"/>
      <c r="CP100" s="1178"/>
      <c r="CQ100" s="1178"/>
      <c r="CR100" s="1178"/>
      <c r="CS100" s="1178"/>
      <c r="CT100" s="1178"/>
      <c r="CU100" s="1178"/>
      <c r="CV100" s="1178"/>
      <c r="CW100" s="1178"/>
      <c r="CX100" s="1238"/>
      <c r="CY100" s="1419"/>
      <c r="CZ100" s="1418"/>
      <c r="DA100" s="1418" t="s">
        <v>27</v>
      </c>
      <c r="DB100" s="1418"/>
      <c r="DC100" s="19"/>
      <c r="DF100" s="1940"/>
      <c r="DG100" s="1940"/>
    </row>
    <row r="101" spans="4:116" ht="8.25" customHeight="1" thickBot="1">
      <c r="D101" s="1968"/>
      <c r="E101" s="1969"/>
      <c r="F101" s="1970"/>
      <c r="G101" s="1147"/>
      <c r="H101" s="1140"/>
      <c r="I101" s="1140"/>
      <c r="J101" s="1140"/>
      <c r="K101" s="1140"/>
      <c r="L101" s="1140"/>
      <c r="M101" s="1140"/>
      <c r="N101" s="1140"/>
      <c r="O101" s="1140"/>
      <c r="P101" s="1140"/>
      <c r="Q101" s="1141"/>
      <c r="R101" s="1570"/>
      <c r="S101" s="1570"/>
      <c r="T101" s="1570"/>
      <c r="U101" s="1570"/>
      <c r="V101" s="13"/>
      <c r="W101" s="13"/>
      <c r="X101" s="13"/>
      <c r="Y101" s="13"/>
      <c r="Z101" s="13"/>
      <c r="AA101" s="13"/>
      <c r="AB101" s="13"/>
      <c r="AC101" s="13"/>
      <c r="AD101" s="1228" t="s">
        <v>117</v>
      </c>
      <c r="AE101" s="1228"/>
      <c r="AF101" s="13"/>
      <c r="AG101" s="13"/>
      <c r="AH101" s="13"/>
      <c r="AI101" s="13"/>
      <c r="AJ101" s="13"/>
      <c r="AK101" s="13"/>
      <c r="AL101" s="13"/>
      <c r="AM101" s="1228" t="s">
        <v>117</v>
      </c>
      <c r="AN101" s="1228"/>
      <c r="AO101" s="13"/>
      <c r="AP101" s="13"/>
      <c r="AQ101" s="13"/>
      <c r="AR101" s="13"/>
      <c r="AS101" s="13"/>
      <c r="AT101" s="13"/>
      <c r="AU101" s="13"/>
      <c r="AV101" s="13"/>
      <c r="AW101" s="13"/>
      <c r="AX101" s="13"/>
      <c r="AY101" s="1686"/>
      <c r="AZ101" s="1686"/>
      <c r="BA101" s="1686"/>
      <c r="BB101" s="1953"/>
      <c r="BC101" s="1954"/>
      <c r="BD101" s="1954"/>
      <c r="BE101" s="1954"/>
      <c r="BF101" s="1954"/>
      <c r="BG101" s="1954"/>
      <c r="BH101" s="1954"/>
      <c r="BI101" s="1954"/>
      <c r="BJ101" s="1954"/>
      <c r="BK101" s="1954"/>
      <c r="BL101" s="1954"/>
      <c r="BM101" s="1955"/>
      <c r="BN101" s="1570"/>
      <c r="BO101" s="1570"/>
      <c r="BP101" s="1570"/>
      <c r="BQ101" s="1570"/>
      <c r="BR101" s="42"/>
      <c r="BS101" s="42"/>
      <c r="BT101" s="42"/>
      <c r="BU101" s="42"/>
      <c r="BV101" s="42"/>
      <c r="BW101" s="1228" t="s">
        <v>117</v>
      </c>
      <c r="BX101" s="1228"/>
      <c r="BY101" s="13"/>
      <c r="BZ101" s="13"/>
      <c r="CA101" s="13"/>
      <c r="CB101" s="13"/>
      <c r="CC101" s="13"/>
      <c r="CD101" s="13"/>
      <c r="CE101" s="13"/>
      <c r="CF101" s="1228" t="s">
        <v>117</v>
      </c>
      <c r="CG101" s="1228"/>
      <c r="CH101" s="13"/>
      <c r="CI101" s="13"/>
      <c r="CJ101" s="13"/>
      <c r="CK101" s="13"/>
      <c r="CL101" s="13"/>
      <c r="CM101" s="13"/>
      <c r="CN101" s="13"/>
      <c r="CO101" s="1228" t="s">
        <v>117</v>
      </c>
      <c r="CP101" s="1228"/>
      <c r="CQ101" s="13"/>
      <c r="CR101" s="13"/>
      <c r="CS101" s="13"/>
      <c r="CT101" s="13"/>
      <c r="CU101" s="13"/>
      <c r="CV101" s="13"/>
      <c r="CW101" s="13"/>
      <c r="CX101" s="13"/>
      <c r="CY101" s="13"/>
      <c r="CZ101" s="13"/>
      <c r="DA101" s="1543"/>
      <c r="DB101" s="1543"/>
      <c r="DC101" s="21"/>
      <c r="DF101" s="1940"/>
      <c r="DG101" s="1940"/>
    </row>
    <row r="102" spans="4:116" ht="8.25" customHeight="1"/>
    <row r="103" spans="4:116" ht="8.25" customHeight="1" thickBot="1">
      <c r="G103" s="1505" t="s">
        <v>61</v>
      </c>
      <c r="H103" s="1505"/>
      <c r="I103" s="1505"/>
      <c r="J103" s="1505"/>
      <c r="K103" s="1505"/>
      <c r="L103" s="1505"/>
      <c r="M103" s="1505"/>
      <c r="N103" s="1505"/>
      <c r="O103" s="1505"/>
      <c r="P103" s="1505"/>
      <c r="Q103" s="1505"/>
      <c r="R103" s="1505"/>
      <c r="S103" s="1505"/>
      <c r="T103" s="1505"/>
      <c r="U103" s="1505"/>
      <c r="V103" s="1505"/>
      <c r="W103" s="1505"/>
      <c r="X103" s="1505"/>
      <c r="Y103" s="1505"/>
      <c r="Z103" s="1505"/>
      <c r="AA103" s="1505"/>
      <c r="AB103" s="1505"/>
      <c r="AC103" s="1505"/>
      <c r="AD103" s="1505"/>
      <c r="AE103" s="864"/>
      <c r="AF103" s="864"/>
      <c r="AG103" s="864"/>
      <c r="AH103" s="1505" t="s">
        <v>394</v>
      </c>
      <c r="AI103" s="1505"/>
      <c r="AJ103" s="1505"/>
      <c r="AK103" s="1505"/>
      <c r="AL103" s="1505"/>
      <c r="AM103" s="1505"/>
      <c r="AN103" s="1505"/>
      <c r="AO103" s="1505"/>
      <c r="AP103" s="1505"/>
      <c r="AQ103" s="1505"/>
      <c r="AR103" s="1505"/>
      <c r="AS103" s="1505"/>
      <c r="AT103" s="1505"/>
      <c r="AU103" s="1505"/>
      <c r="AV103" s="1505"/>
      <c r="AW103" s="1505"/>
      <c r="AX103" s="1505"/>
      <c r="AY103" s="1505"/>
      <c r="AZ103" s="1505"/>
      <c r="BA103" s="1505"/>
      <c r="BB103" s="1505"/>
      <c r="BC103" s="1505"/>
      <c r="BD103" s="1505"/>
      <c r="BE103" s="1505"/>
      <c r="BF103" s="1505"/>
      <c r="BG103" s="1505"/>
      <c r="BH103" s="1505"/>
    </row>
    <row r="104" spans="4:116" ht="8.25" customHeight="1" thickTop="1" thickBot="1">
      <c r="G104" s="1505"/>
      <c r="H104" s="1505"/>
      <c r="I104" s="1505"/>
      <c r="J104" s="1505"/>
      <c r="K104" s="1505"/>
      <c r="L104" s="1505"/>
      <c r="M104" s="1505"/>
      <c r="N104" s="1505"/>
      <c r="O104" s="1505"/>
      <c r="P104" s="1505"/>
      <c r="Q104" s="1505"/>
      <c r="R104" s="1505"/>
      <c r="S104" s="1505"/>
      <c r="T104" s="1505"/>
      <c r="U104" s="1505"/>
      <c r="V104" s="1505"/>
      <c r="W104" s="1505"/>
      <c r="X104" s="1505"/>
      <c r="Y104" s="1505"/>
      <c r="Z104" s="1505"/>
      <c r="AA104" s="1505"/>
      <c r="AB104" s="1505"/>
      <c r="AC104" s="1505"/>
      <c r="AD104" s="1505"/>
      <c r="AE104" s="864"/>
      <c r="AF104" s="864"/>
      <c r="AG104" s="864"/>
      <c r="AH104" s="1505"/>
      <c r="AI104" s="1505"/>
      <c r="AJ104" s="1505"/>
      <c r="AK104" s="1505"/>
      <c r="AL104" s="1505"/>
      <c r="AM104" s="1505"/>
      <c r="AN104" s="1505"/>
      <c r="AO104" s="1505"/>
      <c r="AP104" s="1505"/>
      <c r="AQ104" s="1505"/>
      <c r="AR104" s="1505"/>
      <c r="AS104" s="1505"/>
      <c r="AT104" s="1505"/>
      <c r="AU104" s="1505"/>
      <c r="AV104" s="1505"/>
      <c r="AW104" s="1505"/>
      <c r="AX104" s="1505"/>
      <c r="AY104" s="1505"/>
      <c r="AZ104" s="1505"/>
      <c r="BA104" s="1505"/>
      <c r="BB104" s="1505"/>
      <c r="BC104" s="1505"/>
      <c r="BD104" s="1505"/>
      <c r="BE104" s="1505"/>
      <c r="BF104" s="1505"/>
      <c r="BG104" s="1505"/>
      <c r="BH104" s="1505"/>
      <c r="CG104" s="127"/>
      <c r="CH104" s="1565" t="s">
        <v>129</v>
      </c>
      <c r="CI104" s="1565"/>
      <c r="CJ104" s="77"/>
      <c r="CK104" s="77"/>
      <c r="CL104" s="77"/>
      <c r="CM104" s="77"/>
      <c r="CN104" s="77"/>
      <c r="CO104" s="77"/>
      <c r="CP104" s="77"/>
      <c r="CQ104" s="77"/>
      <c r="CR104" s="77"/>
      <c r="CS104" s="77"/>
      <c r="CT104" s="77"/>
      <c r="CU104" s="77"/>
      <c r="CV104" s="77"/>
      <c r="CW104" s="77"/>
      <c r="CX104" s="77"/>
      <c r="CY104" s="77"/>
      <c r="CZ104" s="77"/>
      <c r="DA104" s="77"/>
      <c r="DB104" s="78"/>
      <c r="DL104" s="10"/>
    </row>
    <row r="105" spans="4:116" ht="8.25" customHeight="1">
      <c r="G105" s="1458"/>
      <c r="H105" s="1546"/>
      <c r="I105" s="1546"/>
      <c r="J105" s="1554"/>
      <c r="K105" s="1546"/>
      <c r="L105" s="1728"/>
      <c r="M105" s="1554"/>
      <c r="N105" s="1546"/>
      <c r="O105" s="1547"/>
      <c r="P105" s="1555" t="s">
        <v>130</v>
      </c>
      <c r="Q105" s="1555"/>
      <c r="R105" s="1556"/>
      <c r="S105" s="1458"/>
      <c r="T105" s="1546"/>
      <c r="U105" s="1728"/>
      <c r="V105" s="1554"/>
      <c r="W105" s="1546"/>
      <c r="X105" s="1547"/>
      <c r="Y105" s="1554"/>
      <c r="Z105" s="1546"/>
      <c r="AA105" s="1547"/>
      <c r="AB105" s="1554"/>
      <c r="AC105" s="1546"/>
      <c r="AD105" s="1547"/>
      <c r="AE105" s="1417"/>
      <c r="AF105" s="1418"/>
      <c r="AG105" s="394"/>
      <c r="AH105" s="1633"/>
      <c r="AI105" s="1392"/>
      <c r="AJ105" s="1634"/>
      <c r="AK105" s="1391"/>
      <c r="AL105" s="1392"/>
      <c r="AM105" s="1392"/>
      <c r="AN105" s="1391"/>
      <c r="AO105" s="1392"/>
      <c r="AP105" s="1634"/>
      <c r="AQ105" s="1719"/>
      <c r="AR105" s="1720"/>
      <c r="AS105" s="1721"/>
      <c r="AT105" s="1719"/>
      <c r="AU105" s="1720"/>
      <c r="AV105" s="1721"/>
      <c r="AW105" s="1554"/>
      <c r="AX105" s="1546"/>
      <c r="AY105" s="1547"/>
      <c r="AZ105" s="1555" t="s">
        <v>131</v>
      </c>
      <c r="BA105" s="1555"/>
      <c r="BB105" s="1555"/>
      <c r="BC105" s="1458"/>
      <c r="BD105" s="1546"/>
      <c r="BE105" s="1728"/>
      <c r="BF105" s="1554"/>
      <c r="BG105" s="1546"/>
      <c r="BH105" s="1547"/>
      <c r="BI105" s="1554"/>
      <c r="BJ105" s="1546"/>
      <c r="BK105" s="1547"/>
      <c r="BL105" s="1545"/>
      <c r="BM105" s="1546"/>
      <c r="BN105" s="1547"/>
      <c r="BO105" s="1555" t="s">
        <v>131</v>
      </c>
      <c r="BP105" s="1555"/>
      <c r="BQ105" s="1556"/>
      <c r="BR105" s="1458"/>
      <c r="BS105" s="1546"/>
      <c r="BT105" s="1728"/>
      <c r="BU105" s="1554"/>
      <c r="BV105" s="1546"/>
      <c r="BW105" s="1547"/>
      <c r="BX105" s="1554"/>
      <c r="BY105" s="1546"/>
      <c r="BZ105" s="1547"/>
      <c r="CA105" s="1545"/>
      <c r="CB105" s="1546"/>
      <c r="CC105" s="1547"/>
      <c r="CD105" s="1417"/>
      <c r="CE105" s="1418"/>
      <c r="CG105" s="128"/>
      <c r="CH105" s="1566"/>
      <c r="CI105" s="1566"/>
      <c r="CJ105" s="11"/>
      <c r="CK105" s="11"/>
      <c r="CL105" s="11"/>
      <c r="CM105" s="11"/>
      <c r="CN105" s="11"/>
      <c r="CO105" s="11"/>
      <c r="CP105" s="11"/>
      <c r="CQ105" s="11"/>
      <c r="CR105" s="11"/>
      <c r="CS105" s="11"/>
      <c r="CT105" s="11"/>
      <c r="CU105" s="11"/>
      <c r="CV105" s="1624"/>
      <c r="CW105" s="1625"/>
      <c r="CX105" s="1626"/>
      <c r="CY105" s="1623"/>
      <c r="CZ105" s="1418"/>
      <c r="DA105" s="325" t="str">
        <f>'保険料計算シート（非表示）'!J22</f>
        <v>不可能</v>
      </c>
      <c r="DB105" s="79"/>
      <c r="DD105" s="326" t="str">
        <f>'保険料計算シート（非表示）'!J22</f>
        <v>不可能</v>
      </c>
      <c r="DE105" s="324" t="s">
        <v>100</v>
      </c>
      <c r="DF105" s="324" t="s">
        <v>101</v>
      </c>
      <c r="DL105" s="10"/>
    </row>
    <row r="106" spans="4:116" ht="8.25" customHeight="1">
      <c r="G106" s="1577"/>
      <c r="H106" s="1549"/>
      <c r="I106" s="1549"/>
      <c r="J106" s="1548"/>
      <c r="K106" s="1549"/>
      <c r="L106" s="1729"/>
      <c r="M106" s="1548"/>
      <c r="N106" s="1549"/>
      <c r="O106" s="1550"/>
      <c r="P106" s="1557"/>
      <c r="Q106" s="1557"/>
      <c r="R106" s="1558"/>
      <c r="S106" s="1577"/>
      <c r="T106" s="1549"/>
      <c r="U106" s="1729"/>
      <c r="V106" s="1548"/>
      <c r="W106" s="1549"/>
      <c r="X106" s="1550"/>
      <c r="Y106" s="1548"/>
      <c r="Z106" s="1549"/>
      <c r="AA106" s="1550"/>
      <c r="AB106" s="1548"/>
      <c r="AC106" s="1549"/>
      <c r="AD106" s="1550"/>
      <c r="AE106" s="1419"/>
      <c r="AF106" s="1418"/>
      <c r="AG106" s="394"/>
      <c r="AH106" s="1635"/>
      <c r="AI106" s="1394"/>
      <c r="AJ106" s="1636"/>
      <c r="AK106" s="1393"/>
      <c r="AL106" s="1394"/>
      <c r="AM106" s="1394"/>
      <c r="AN106" s="1393"/>
      <c r="AO106" s="1394"/>
      <c r="AP106" s="1636"/>
      <c r="AQ106" s="1722"/>
      <c r="AR106" s="1723"/>
      <c r="AS106" s="1724"/>
      <c r="AT106" s="1722"/>
      <c r="AU106" s="1723"/>
      <c r="AV106" s="1724"/>
      <c r="AW106" s="1548"/>
      <c r="AX106" s="1549"/>
      <c r="AY106" s="1550"/>
      <c r="AZ106" s="1557"/>
      <c r="BA106" s="1557"/>
      <c r="BB106" s="1557"/>
      <c r="BC106" s="1577"/>
      <c r="BD106" s="1549"/>
      <c r="BE106" s="1729"/>
      <c r="BF106" s="1548"/>
      <c r="BG106" s="1549"/>
      <c r="BH106" s="1550"/>
      <c r="BI106" s="1548"/>
      <c r="BJ106" s="1549"/>
      <c r="BK106" s="1550"/>
      <c r="BL106" s="1548"/>
      <c r="BM106" s="1549"/>
      <c r="BN106" s="1550"/>
      <c r="BO106" s="1557"/>
      <c r="BP106" s="1557"/>
      <c r="BQ106" s="1558"/>
      <c r="BR106" s="1577"/>
      <c r="BS106" s="1549"/>
      <c r="BT106" s="1729"/>
      <c r="BU106" s="1548"/>
      <c r="BV106" s="1549"/>
      <c r="BW106" s="1550"/>
      <c r="BX106" s="1548"/>
      <c r="BY106" s="1549"/>
      <c r="BZ106" s="1550"/>
      <c r="CA106" s="1548"/>
      <c r="CB106" s="1549"/>
      <c r="CC106" s="1550"/>
      <c r="CD106" s="1419"/>
      <c r="CE106" s="1418"/>
      <c r="CG106" s="129"/>
      <c r="CH106" s="1567" t="s">
        <v>591</v>
      </c>
      <c r="CI106" s="1567"/>
      <c r="CJ106" s="1567"/>
      <c r="CK106" s="1567"/>
      <c r="CL106" s="1567"/>
      <c r="CM106" s="1567"/>
      <c r="CN106" s="1567"/>
      <c r="CO106" s="1567"/>
      <c r="CP106" s="1622" t="s">
        <v>64</v>
      </c>
      <c r="CQ106" s="1622"/>
      <c r="CR106" s="1622"/>
      <c r="CS106" s="1622"/>
      <c r="CT106" s="1622"/>
      <c r="CU106" s="1622"/>
      <c r="CV106" s="1627"/>
      <c r="CW106" s="1628"/>
      <c r="CX106" s="1629"/>
      <c r="CY106" s="1418"/>
      <c r="CZ106" s="1418"/>
      <c r="DA106" s="11"/>
      <c r="DB106" s="79"/>
      <c r="DD106" s="324">
        <v>1</v>
      </c>
      <c r="DE106" s="324">
        <v>1</v>
      </c>
      <c r="DF106" s="324">
        <v>1</v>
      </c>
      <c r="DL106" s="10"/>
    </row>
    <row r="107" spans="4:116" ht="8.25" customHeight="1" thickBot="1">
      <c r="G107" s="1578"/>
      <c r="H107" s="1552"/>
      <c r="I107" s="1552"/>
      <c r="J107" s="1551"/>
      <c r="K107" s="1552"/>
      <c r="L107" s="1730"/>
      <c r="M107" s="1551"/>
      <c r="N107" s="1552"/>
      <c r="O107" s="1553"/>
      <c r="P107" s="1559"/>
      <c r="Q107" s="1559"/>
      <c r="R107" s="1560"/>
      <c r="S107" s="1578"/>
      <c r="T107" s="1552"/>
      <c r="U107" s="1730"/>
      <c r="V107" s="1551"/>
      <c r="W107" s="1552"/>
      <c r="X107" s="1553"/>
      <c r="Y107" s="1551"/>
      <c r="Z107" s="1552"/>
      <c r="AA107" s="1553"/>
      <c r="AB107" s="1551"/>
      <c r="AC107" s="1552"/>
      <c r="AD107" s="1553"/>
      <c r="AE107" s="1419"/>
      <c r="AF107" s="1418"/>
      <c r="AG107" s="394"/>
      <c r="AH107" s="1637"/>
      <c r="AI107" s="1396"/>
      <c r="AJ107" s="1638"/>
      <c r="AK107" s="1395"/>
      <c r="AL107" s="1396"/>
      <c r="AM107" s="1396"/>
      <c r="AN107" s="1395"/>
      <c r="AO107" s="1396"/>
      <c r="AP107" s="1638"/>
      <c r="AQ107" s="1725"/>
      <c r="AR107" s="1726"/>
      <c r="AS107" s="1727"/>
      <c r="AT107" s="1725"/>
      <c r="AU107" s="1726"/>
      <c r="AV107" s="1727"/>
      <c r="AW107" s="1551"/>
      <c r="AX107" s="1552"/>
      <c r="AY107" s="1553"/>
      <c r="AZ107" s="1559"/>
      <c r="BA107" s="1559"/>
      <c r="BB107" s="1559"/>
      <c r="BC107" s="1578"/>
      <c r="BD107" s="1552"/>
      <c r="BE107" s="1730"/>
      <c r="BF107" s="1551"/>
      <c r="BG107" s="1552"/>
      <c r="BH107" s="1553"/>
      <c r="BI107" s="1551"/>
      <c r="BJ107" s="1552"/>
      <c r="BK107" s="1553"/>
      <c r="BL107" s="1551"/>
      <c r="BM107" s="1552"/>
      <c r="BN107" s="1553"/>
      <c r="BO107" s="1559"/>
      <c r="BP107" s="1559"/>
      <c r="BQ107" s="1560"/>
      <c r="BR107" s="1578"/>
      <c r="BS107" s="1552"/>
      <c r="BT107" s="1730"/>
      <c r="BU107" s="1551"/>
      <c r="BV107" s="1552"/>
      <c r="BW107" s="1553"/>
      <c r="BX107" s="1551"/>
      <c r="BY107" s="1552"/>
      <c r="BZ107" s="1553"/>
      <c r="CA107" s="1551"/>
      <c r="CB107" s="1552"/>
      <c r="CC107" s="1553"/>
      <c r="CD107" s="1419"/>
      <c r="CE107" s="1418"/>
      <c r="CG107" s="129"/>
      <c r="CH107" s="1567"/>
      <c r="CI107" s="1567"/>
      <c r="CJ107" s="1567"/>
      <c r="CK107" s="1567"/>
      <c r="CL107" s="1567"/>
      <c r="CM107" s="1567"/>
      <c r="CN107" s="1567"/>
      <c r="CO107" s="1567"/>
      <c r="CP107" s="1622"/>
      <c r="CQ107" s="1622"/>
      <c r="CR107" s="1622"/>
      <c r="CS107" s="1622"/>
      <c r="CT107" s="1622"/>
      <c r="CU107" s="1622"/>
      <c r="CV107" s="1630"/>
      <c r="CW107" s="1631"/>
      <c r="CX107" s="1632"/>
      <c r="CY107" s="1418"/>
      <c r="CZ107" s="1418"/>
      <c r="DA107" s="11"/>
      <c r="DB107" s="79"/>
      <c r="DD107" s="324"/>
      <c r="DE107" s="324">
        <v>3</v>
      </c>
      <c r="DF107" s="324">
        <v>3</v>
      </c>
      <c r="DL107" s="10"/>
    </row>
    <row r="108" spans="4:116" ht="8.25" customHeight="1" thickBot="1">
      <c r="G108" s="1526" t="s">
        <v>355</v>
      </c>
      <c r="H108" s="1526"/>
      <c r="I108" s="1526"/>
      <c r="J108" s="1526"/>
      <c r="K108" s="1526"/>
      <c r="L108" s="1526"/>
      <c r="M108" s="1526"/>
      <c r="N108" s="1526"/>
      <c r="O108" s="1526"/>
      <c r="P108" s="864"/>
      <c r="Q108" s="864"/>
      <c r="R108" s="864"/>
      <c r="S108" s="1644" t="s">
        <v>356</v>
      </c>
      <c r="T108" s="1644"/>
      <c r="U108" s="1644"/>
      <c r="V108" s="1644"/>
      <c r="W108" s="1644"/>
      <c r="X108" s="1644"/>
      <c r="Y108" s="1644"/>
      <c r="Z108" s="1644"/>
      <c r="AA108" s="1644"/>
      <c r="AB108" s="1645"/>
      <c r="AC108" s="1645"/>
      <c r="AD108" s="1645"/>
      <c r="AE108" s="1526" t="s">
        <v>357</v>
      </c>
      <c r="AF108" s="1526"/>
      <c r="AG108" s="1526"/>
      <c r="AH108" s="1644"/>
      <c r="AI108" s="1644"/>
      <c r="AJ108" s="1644"/>
      <c r="AK108" s="1644"/>
      <c r="AL108" s="1644"/>
      <c r="AM108" s="1644"/>
      <c r="AN108" s="1645"/>
      <c r="AO108" s="1645"/>
      <c r="AP108" s="1645"/>
      <c r="AQ108" s="1644" t="s">
        <v>358</v>
      </c>
      <c r="AR108" s="1645"/>
      <c r="AS108" s="1645"/>
      <c r="AT108" s="1645"/>
      <c r="AU108" s="1645"/>
      <c r="AV108" s="1645"/>
      <c r="AW108" s="1645"/>
      <c r="AX108" s="1645"/>
      <c r="AY108" s="1644" t="s">
        <v>359</v>
      </c>
      <c r="AZ108" s="1645"/>
      <c r="BA108" s="1645"/>
      <c r="BB108" s="1645"/>
      <c r="BC108" s="1645"/>
      <c r="BD108" s="1645"/>
      <c r="BE108" s="1645"/>
      <c r="BF108" s="367"/>
      <c r="BG108" s="367"/>
      <c r="BH108" s="367"/>
      <c r="BI108" s="367"/>
      <c r="BJ108" s="367"/>
      <c r="BK108" s="367"/>
      <c r="BL108" s="367"/>
      <c r="BM108" s="367"/>
      <c r="BN108" s="367"/>
      <c r="BO108" s="364"/>
      <c r="BP108" s="364"/>
      <c r="BQ108" s="364"/>
      <c r="BR108" s="367"/>
      <c r="BS108" s="367"/>
      <c r="BT108" s="367"/>
      <c r="BU108" s="367"/>
      <c r="BV108" s="367"/>
      <c r="BW108" s="367"/>
      <c r="BX108" s="367"/>
      <c r="BY108" s="367"/>
      <c r="BZ108" s="367"/>
      <c r="CA108" s="367"/>
      <c r="CB108" s="367"/>
      <c r="CC108" s="367"/>
      <c r="CD108" s="18"/>
      <c r="CE108" s="18"/>
      <c r="CG108" s="129"/>
      <c r="CH108" s="371"/>
      <c r="CI108" s="371"/>
      <c r="CJ108" s="371"/>
      <c r="CK108" s="371"/>
      <c r="CL108" s="371"/>
      <c r="CM108" s="371"/>
      <c r="CN108" s="371"/>
      <c r="CO108" s="371"/>
      <c r="CP108" s="388"/>
      <c r="CQ108" s="388"/>
      <c r="CR108" s="388"/>
      <c r="CS108" s="388"/>
      <c r="CT108" s="388"/>
      <c r="CU108" s="388"/>
      <c r="CV108" s="388"/>
      <c r="CW108" s="388"/>
      <c r="CX108" s="388"/>
      <c r="CY108" s="18"/>
      <c r="CZ108" s="18"/>
      <c r="DA108" s="11"/>
      <c r="DB108" s="79"/>
      <c r="DD108" s="324"/>
      <c r="DE108" s="324"/>
      <c r="DF108" s="324"/>
      <c r="DL108" s="10"/>
    </row>
    <row r="109" spans="4:116" ht="8.25" customHeight="1" thickTop="1">
      <c r="G109" s="1505"/>
      <c r="H109" s="1505"/>
      <c r="I109" s="1505"/>
      <c r="J109" s="1505"/>
      <c r="K109" s="1505"/>
      <c r="L109" s="1505"/>
      <c r="M109" s="1505"/>
      <c r="N109" s="1505"/>
      <c r="O109" s="1505"/>
      <c r="P109" s="864"/>
      <c r="Q109" s="864"/>
      <c r="R109" s="864"/>
      <c r="S109" s="1505"/>
      <c r="T109" s="1505"/>
      <c r="U109" s="1505"/>
      <c r="V109" s="1505"/>
      <c r="W109" s="1505"/>
      <c r="X109" s="1505"/>
      <c r="Y109" s="1505"/>
      <c r="Z109" s="1505"/>
      <c r="AA109" s="1505"/>
      <c r="AB109" s="864"/>
      <c r="AC109" s="864"/>
      <c r="AD109" s="864"/>
      <c r="AE109" s="1505"/>
      <c r="AF109" s="1505"/>
      <c r="AG109" s="1505"/>
      <c r="AH109" s="1505"/>
      <c r="AI109" s="1505"/>
      <c r="AJ109" s="1505"/>
      <c r="AK109" s="1505"/>
      <c r="AL109" s="1505"/>
      <c r="AM109" s="1505"/>
      <c r="AN109" s="864"/>
      <c r="AO109" s="864"/>
      <c r="AP109" s="864"/>
      <c r="AQ109" s="864"/>
      <c r="AR109" s="864"/>
      <c r="AS109" s="864"/>
      <c r="AT109" s="864"/>
      <c r="AU109" s="864"/>
      <c r="AV109" s="864"/>
      <c r="AW109" s="864"/>
      <c r="AX109" s="864"/>
      <c r="AY109" s="864"/>
      <c r="AZ109" s="864"/>
      <c r="BA109" s="864"/>
      <c r="BB109" s="864"/>
      <c r="BC109" s="864"/>
      <c r="BD109" s="864"/>
      <c r="BE109" s="864"/>
      <c r="BF109" s="367"/>
      <c r="BG109" s="367"/>
      <c r="BH109" s="367"/>
      <c r="BI109" s="367"/>
      <c r="BJ109" s="367"/>
      <c r="BK109" s="367"/>
      <c r="BL109" s="367"/>
      <c r="BM109" s="367"/>
      <c r="BN109" s="367"/>
      <c r="BO109" s="364"/>
      <c r="BP109" s="364"/>
      <c r="BQ109" s="364"/>
      <c r="BR109" s="367"/>
      <c r="BS109" s="367"/>
      <c r="BT109" s="367"/>
      <c r="BU109" s="367"/>
      <c r="BV109" s="367"/>
      <c r="BW109" s="367"/>
      <c r="BX109" s="367"/>
      <c r="BY109" s="367"/>
      <c r="BZ109" s="367"/>
      <c r="CA109" s="367"/>
      <c r="CB109" s="367"/>
      <c r="CC109" s="367"/>
      <c r="CD109" s="18"/>
      <c r="CE109" s="18"/>
      <c r="CG109" s="390"/>
      <c r="CH109" s="391"/>
      <c r="CI109" s="391"/>
      <c r="CJ109" s="391"/>
      <c r="CK109" s="391"/>
      <c r="CL109" s="391"/>
      <c r="CM109" s="391"/>
      <c r="CN109" s="391"/>
      <c r="CO109" s="391"/>
      <c r="CP109" s="392"/>
      <c r="CQ109" s="392"/>
      <c r="CR109" s="392"/>
      <c r="CS109" s="392"/>
      <c r="CT109" s="392"/>
      <c r="CU109" s="392"/>
      <c r="CV109" s="392"/>
      <c r="CW109" s="392"/>
      <c r="CX109" s="392"/>
      <c r="CY109" s="393"/>
      <c r="CZ109" s="393"/>
      <c r="DA109" s="77"/>
      <c r="DB109" s="77"/>
      <c r="DD109" s="324"/>
      <c r="DE109" s="324"/>
      <c r="DF109" s="324"/>
      <c r="DL109" s="10"/>
    </row>
    <row r="110" spans="4:116" ht="8.25" customHeight="1">
      <c r="G110" s="1458"/>
      <c r="H110" s="1459"/>
      <c r="I110" s="1460"/>
      <c r="J110" s="1417"/>
      <c r="K110" s="1418"/>
      <c r="L110" s="367"/>
      <c r="M110" s="367"/>
      <c r="N110" s="367"/>
      <c r="O110" s="367"/>
      <c r="P110" s="364"/>
      <c r="Q110" s="364"/>
      <c r="R110" s="364"/>
      <c r="S110" s="1458"/>
      <c r="T110" s="1546"/>
      <c r="U110" s="1547"/>
      <c r="V110" s="1417"/>
      <c r="W110" s="1418"/>
      <c r="X110" s="367"/>
      <c r="Y110" s="367"/>
      <c r="Z110" s="367"/>
      <c r="AA110" s="367"/>
      <c r="AB110" s="367"/>
      <c r="AC110" s="367"/>
      <c r="AD110" s="367"/>
      <c r="AE110" s="1458"/>
      <c r="AF110" s="1546"/>
      <c r="AG110" s="1547"/>
      <c r="AH110" s="1417"/>
      <c r="AI110" s="1418"/>
      <c r="AJ110" s="367"/>
      <c r="AK110" s="367"/>
      <c r="AL110" s="367"/>
      <c r="AM110" s="367"/>
      <c r="AN110" s="366"/>
      <c r="AO110" s="366"/>
      <c r="AP110" s="366"/>
      <c r="AQ110" s="1458"/>
      <c r="AR110" s="1546"/>
      <c r="AS110" s="1547"/>
      <c r="AT110" s="1417"/>
      <c r="AU110" s="1418"/>
      <c r="AV110" s="367"/>
      <c r="AW110" s="367"/>
      <c r="AX110" s="367"/>
      <c r="AY110" s="1633"/>
      <c r="AZ110" s="1392"/>
      <c r="BA110" s="1634"/>
      <c r="BB110" s="1391"/>
      <c r="BC110" s="1392"/>
      <c r="BD110" s="1392"/>
      <c r="BE110" s="1391"/>
      <c r="BF110" s="1392"/>
      <c r="BG110" s="1634"/>
      <c r="BH110" s="1719"/>
      <c r="BI110" s="1720"/>
      <c r="BJ110" s="1721"/>
      <c r="BK110" s="1719"/>
      <c r="BL110" s="1720"/>
      <c r="BM110" s="1721"/>
      <c r="BN110" s="1554"/>
      <c r="BO110" s="1546"/>
      <c r="BP110" s="1547"/>
      <c r="BQ110" s="1554"/>
      <c r="BR110" s="1546"/>
      <c r="BS110" s="1547"/>
      <c r="BT110" s="1554"/>
      <c r="BU110" s="1546"/>
      <c r="BV110" s="1547"/>
      <c r="BW110" s="1554"/>
      <c r="BX110" s="1546"/>
      <c r="BY110" s="1547"/>
      <c r="BZ110" s="1554"/>
      <c r="CA110" s="1546"/>
      <c r="CB110" s="1547"/>
      <c r="CC110" s="1554"/>
      <c r="CD110" s="1546"/>
      <c r="CE110" s="1547"/>
      <c r="CF110" s="1554"/>
      <c r="CG110" s="1546"/>
      <c r="CH110" s="1547"/>
      <c r="CI110" s="1554"/>
      <c r="CJ110" s="1546"/>
      <c r="CK110" s="1547"/>
      <c r="CL110" s="1554"/>
      <c r="CM110" s="1546"/>
      <c r="CN110" s="1547"/>
      <c r="CO110" s="1554"/>
      <c r="CP110" s="1546"/>
      <c r="CQ110" s="1547"/>
      <c r="CR110" s="1554"/>
      <c r="CS110" s="1546"/>
      <c r="CT110" s="1547"/>
      <c r="CU110" s="388"/>
      <c r="CV110" s="388"/>
      <c r="CW110" s="388"/>
      <c r="CX110" s="388"/>
      <c r="CY110" s="18"/>
      <c r="CZ110" s="18"/>
      <c r="DA110" s="11"/>
      <c r="DB110" s="11"/>
      <c r="DD110" s="324"/>
      <c r="DE110" s="324"/>
      <c r="DF110" s="324"/>
      <c r="DL110" s="10"/>
    </row>
    <row r="111" spans="4:116" ht="8.25" customHeight="1">
      <c r="G111" s="1461"/>
      <c r="H111" s="1462"/>
      <c r="I111" s="1463"/>
      <c r="J111" s="1417"/>
      <c r="K111" s="1418"/>
      <c r="L111" s="367"/>
      <c r="M111" s="367"/>
      <c r="N111" s="367"/>
      <c r="O111" s="367"/>
      <c r="P111" s="364"/>
      <c r="Q111" s="364"/>
      <c r="R111" s="364"/>
      <c r="S111" s="1577"/>
      <c r="T111" s="1549"/>
      <c r="U111" s="1550"/>
      <c r="V111" s="1417"/>
      <c r="W111" s="1418"/>
      <c r="X111" s="367"/>
      <c r="Y111" s="367"/>
      <c r="Z111" s="367"/>
      <c r="AA111" s="367"/>
      <c r="AB111" s="367"/>
      <c r="AC111" s="367"/>
      <c r="AD111" s="367"/>
      <c r="AE111" s="1577"/>
      <c r="AF111" s="1549"/>
      <c r="AG111" s="1550"/>
      <c r="AH111" s="1417"/>
      <c r="AI111" s="1418"/>
      <c r="AJ111" s="367"/>
      <c r="AK111" s="367"/>
      <c r="AL111" s="367"/>
      <c r="AM111" s="367"/>
      <c r="AN111" s="366"/>
      <c r="AO111" s="366"/>
      <c r="AP111" s="366"/>
      <c r="AQ111" s="1577"/>
      <c r="AR111" s="1549"/>
      <c r="AS111" s="1550"/>
      <c r="AT111" s="1417"/>
      <c r="AU111" s="1418"/>
      <c r="AV111" s="367"/>
      <c r="AW111" s="367"/>
      <c r="AX111" s="367"/>
      <c r="AY111" s="1635"/>
      <c r="AZ111" s="1394"/>
      <c r="BA111" s="1636"/>
      <c r="BB111" s="1393"/>
      <c r="BC111" s="1394"/>
      <c r="BD111" s="1394"/>
      <c r="BE111" s="1393"/>
      <c r="BF111" s="1394"/>
      <c r="BG111" s="1636"/>
      <c r="BH111" s="1722"/>
      <c r="BI111" s="1723"/>
      <c r="BJ111" s="1724"/>
      <c r="BK111" s="1722"/>
      <c r="BL111" s="1723"/>
      <c r="BM111" s="1724"/>
      <c r="BN111" s="1548"/>
      <c r="BO111" s="1549"/>
      <c r="BP111" s="1550"/>
      <c r="BQ111" s="1548"/>
      <c r="BR111" s="1549"/>
      <c r="BS111" s="1550"/>
      <c r="BT111" s="1548"/>
      <c r="BU111" s="1549"/>
      <c r="BV111" s="1550"/>
      <c r="BW111" s="1548"/>
      <c r="BX111" s="1549"/>
      <c r="BY111" s="1550"/>
      <c r="BZ111" s="1548"/>
      <c r="CA111" s="1549"/>
      <c r="CB111" s="1550"/>
      <c r="CC111" s="1548"/>
      <c r="CD111" s="1549"/>
      <c r="CE111" s="1550"/>
      <c r="CF111" s="1548"/>
      <c r="CG111" s="1549"/>
      <c r="CH111" s="1550"/>
      <c r="CI111" s="1548"/>
      <c r="CJ111" s="1549"/>
      <c r="CK111" s="1550"/>
      <c r="CL111" s="1548"/>
      <c r="CM111" s="1549"/>
      <c r="CN111" s="1550"/>
      <c r="CO111" s="1548"/>
      <c r="CP111" s="1549"/>
      <c r="CQ111" s="1550"/>
      <c r="CR111" s="1548"/>
      <c r="CS111" s="1549"/>
      <c r="CT111" s="1550"/>
      <c r="CU111" s="388"/>
      <c r="CV111" s="388"/>
      <c r="CW111" s="388"/>
      <c r="CX111" s="388"/>
      <c r="CY111" s="18"/>
      <c r="CZ111" s="18"/>
      <c r="DA111" s="11"/>
      <c r="DB111" s="11"/>
      <c r="DD111" s="324"/>
      <c r="DE111" s="324"/>
      <c r="DF111" s="324"/>
      <c r="DL111" s="10"/>
    </row>
    <row r="112" spans="4:116" ht="8.25" customHeight="1">
      <c r="G112" s="1461"/>
      <c r="H112" s="1462"/>
      <c r="I112" s="1463"/>
      <c r="J112" s="1419"/>
      <c r="K112" s="1418"/>
      <c r="L112" s="367"/>
      <c r="M112" s="367"/>
      <c r="N112" s="367"/>
      <c r="O112" s="367"/>
      <c r="P112" s="364"/>
      <c r="Q112" s="364"/>
      <c r="R112" s="364"/>
      <c r="S112" s="1577"/>
      <c r="T112" s="1549"/>
      <c r="U112" s="1550"/>
      <c r="V112" s="1419"/>
      <c r="W112" s="1418"/>
      <c r="X112" s="367"/>
      <c r="Y112" s="367"/>
      <c r="Z112" s="367"/>
      <c r="AA112" s="367"/>
      <c r="AB112" s="367"/>
      <c r="AC112" s="367"/>
      <c r="AD112" s="367"/>
      <c r="AE112" s="1577"/>
      <c r="AF112" s="1549"/>
      <c r="AG112" s="1550"/>
      <c r="AH112" s="1419"/>
      <c r="AI112" s="1418"/>
      <c r="AJ112" s="367"/>
      <c r="AK112" s="367"/>
      <c r="AL112" s="367"/>
      <c r="AM112" s="367"/>
      <c r="AN112" s="366"/>
      <c r="AO112" s="367"/>
      <c r="AP112" s="367"/>
      <c r="AQ112" s="1577"/>
      <c r="AR112" s="1549"/>
      <c r="AS112" s="1550"/>
      <c r="AT112" s="1419"/>
      <c r="AU112" s="1418"/>
      <c r="AV112" s="367"/>
      <c r="AW112" s="367"/>
      <c r="AX112" s="367"/>
      <c r="AY112" s="1635"/>
      <c r="AZ112" s="1394"/>
      <c r="BA112" s="1636"/>
      <c r="BB112" s="1393"/>
      <c r="BC112" s="1394"/>
      <c r="BD112" s="1394"/>
      <c r="BE112" s="1393"/>
      <c r="BF112" s="1394"/>
      <c r="BG112" s="1636"/>
      <c r="BH112" s="1722"/>
      <c r="BI112" s="1723"/>
      <c r="BJ112" s="1724"/>
      <c r="BK112" s="1722"/>
      <c r="BL112" s="1723"/>
      <c r="BM112" s="1724"/>
      <c r="BN112" s="1548"/>
      <c r="BO112" s="1549"/>
      <c r="BP112" s="1550"/>
      <c r="BQ112" s="1548"/>
      <c r="BR112" s="1549"/>
      <c r="BS112" s="1550"/>
      <c r="BT112" s="1548"/>
      <c r="BU112" s="1549"/>
      <c r="BV112" s="1550"/>
      <c r="BW112" s="1548"/>
      <c r="BX112" s="1549"/>
      <c r="BY112" s="1550"/>
      <c r="BZ112" s="1548"/>
      <c r="CA112" s="1549"/>
      <c r="CB112" s="1550"/>
      <c r="CC112" s="1548"/>
      <c r="CD112" s="1549"/>
      <c r="CE112" s="1550"/>
      <c r="CF112" s="1548"/>
      <c r="CG112" s="1549"/>
      <c r="CH112" s="1550"/>
      <c r="CI112" s="1548"/>
      <c r="CJ112" s="1549"/>
      <c r="CK112" s="1550"/>
      <c r="CL112" s="1548"/>
      <c r="CM112" s="1549"/>
      <c r="CN112" s="1550"/>
      <c r="CO112" s="1548"/>
      <c r="CP112" s="1549"/>
      <c r="CQ112" s="1550"/>
      <c r="CR112" s="1548"/>
      <c r="CS112" s="1549"/>
      <c r="CT112" s="1550"/>
      <c r="CU112" s="388"/>
      <c r="CV112" s="388"/>
      <c r="CW112" s="388"/>
      <c r="CX112" s="388"/>
      <c r="CY112" s="18"/>
      <c r="CZ112" s="18"/>
      <c r="DA112" s="11"/>
      <c r="DB112" s="11"/>
      <c r="DD112" s="324"/>
      <c r="DE112" s="324"/>
      <c r="DF112" s="324"/>
      <c r="DL112" s="10"/>
    </row>
    <row r="113" spans="2:117" ht="8.25" customHeight="1">
      <c r="G113" s="1464"/>
      <c r="H113" s="1465"/>
      <c r="I113" s="1466"/>
      <c r="J113" s="1419"/>
      <c r="K113" s="1418"/>
      <c r="L113" s="367"/>
      <c r="M113" s="367"/>
      <c r="N113" s="367"/>
      <c r="O113" s="367"/>
      <c r="P113" s="364"/>
      <c r="Q113" s="364"/>
      <c r="R113" s="364"/>
      <c r="S113" s="1578"/>
      <c r="T113" s="1552"/>
      <c r="U113" s="1553"/>
      <c r="V113" s="1419"/>
      <c r="W113" s="1418"/>
      <c r="X113" s="367"/>
      <c r="Y113" s="367"/>
      <c r="Z113" s="367"/>
      <c r="AA113" s="367"/>
      <c r="AB113" s="367"/>
      <c r="AC113" s="367"/>
      <c r="AD113" s="367"/>
      <c r="AE113" s="1578"/>
      <c r="AF113" s="1552"/>
      <c r="AG113" s="1553"/>
      <c r="AH113" s="1419"/>
      <c r="AI113" s="1418"/>
      <c r="AJ113" s="367"/>
      <c r="AK113" s="367"/>
      <c r="AL113" s="367"/>
      <c r="AM113" s="367"/>
      <c r="AN113" s="366"/>
      <c r="AO113" s="367"/>
      <c r="AP113" s="367"/>
      <c r="AQ113" s="1578"/>
      <c r="AR113" s="1552"/>
      <c r="AS113" s="1553"/>
      <c r="AT113" s="1419"/>
      <c r="AU113" s="1418"/>
      <c r="AV113" s="367"/>
      <c r="AW113" s="367"/>
      <c r="AX113" s="367"/>
      <c r="AY113" s="1637"/>
      <c r="AZ113" s="1396"/>
      <c r="BA113" s="1638"/>
      <c r="BB113" s="1395"/>
      <c r="BC113" s="1396"/>
      <c r="BD113" s="1396"/>
      <c r="BE113" s="1395"/>
      <c r="BF113" s="1396"/>
      <c r="BG113" s="1638"/>
      <c r="BH113" s="1725"/>
      <c r="BI113" s="1726"/>
      <c r="BJ113" s="1727"/>
      <c r="BK113" s="1725"/>
      <c r="BL113" s="1726"/>
      <c r="BM113" s="1727"/>
      <c r="BN113" s="1551"/>
      <c r="BO113" s="1552"/>
      <c r="BP113" s="1553"/>
      <c r="BQ113" s="1551"/>
      <c r="BR113" s="1552"/>
      <c r="BS113" s="1553"/>
      <c r="BT113" s="1551"/>
      <c r="BU113" s="1552"/>
      <c r="BV113" s="1553"/>
      <c r="BW113" s="1551"/>
      <c r="BX113" s="1552"/>
      <c r="BY113" s="1553"/>
      <c r="BZ113" s="1551"/>
      <c r="CA113" s="1552"/>
      <c r="CB113" s="1553"/>
      <c r="CC113" s="1551"/>
      <c r="CD113" s="1552"/>
      <c r="CE113" s="1553"/>
      <c r="CF113" s="1551"/>
      <c r="CG113" s="1552"/>
      <c r="CH113" s="1553"/>
      <c r="CI113" s="1551"/>
      <c r="CJ113" s="1552"/>
      <c r="CK113" s="1553"/>
      <c r="CL113" s="1551"/>
      <c r="CM113" s="1552"/>
      <c r="CN113" s="1553"/>
      <c r="CO113" s="1551"/>
      <c r="CP113" s="1552"/>
      <c r="CQ113" s="1553"/>
      <c r="CR113" s="1551"/>
      <c r="CS113" s="1552"/>
      <c r="CT113" s="1553"/>
      <c r="CU113" s="388"/>
      <c r="CV113" s="388"/>
      <c r="CW113" s="388"/>
      <c r="CX113" s="388"/>
      <c r="CY113" s="18"/>
      <c r="CZ113" s="18"/>
      <c r="DA113" s="11"/>
      <c r="DB113" s="11"/>
      <c r="DD113" s="324"/>
      <c r="DE113" s="324"/>
      <c r="DF113" s="324"/>
      <c r="DL113" s="10"/>
    </row>
    <row r="114" spans="2:117" ht="8.25" customHeight="1">
      <c r="BE114" s="372"/>
      <c r="BF114" s="419"/>
      <c r="BG114" s="419"/>
      <c r="BH114" s="1643" t="s">
        <v>602</v>
      </c>
      <c r="BI114" s="1643"/>
      <c r="BJ114" s="1643"/>
      <c r="BK114" s="1643"/>
      <c r="BL114" s="1643"/>
      <c r="BM114" s="1643"/>
      <c r="BN114" s="1643"/>
      <c r="BO114" s="1643"/>
      <c r="BP114" s="1643"/>
      <c r="BQ114" s="1643"/>
      <c r="BR114" s="1643"/>
      <c r="BS114" s="1643"/>
      <c r="BT114" s="1643"/>
      <c r="BU114" s="1643"/>
      <c r="BV114" s="1643"/>
      <c r="BW114" s="1643"/>
      <c r="BX114" s="1643"/>
      <c r="BY114" s="1643"/>
      <c r="BZ114" s="1643"/>
      <c r="CA114" s="1643"/>
      <c r="CB114" s="1643"/>
      <c r="CC114" s="1643"/>
      <c r="CD114" s="1643"/>
      <c r="CE114" s="1643"/>
      <c r="CF114" s="1643"/>
      <c r="CG114" s="1643"/>
      <c r="CH114" s="1643"/>
      <c r="CI114" s="1643"/>
      <c r="CJ114" s="1643"/>
      <c r="CK114" s="1643"/>
      <c r="CL114" s="1643"/>
      <c r="CM114" s="1643"/>
      <c r="CN114" s="1643"/>
      <c r="CO114" s="1643"/>
      <c r="CP114" s="1643"/>
      <c r="CQ114" s="1643"/>
      <c r="CR114" s="1643"/>
      <c r="CS114" s="1643"/>
      <c r="CT114" s="1643"/>
      <c r="CU114" s="1643"/>
      <c r="CV114" s="1643"/>
      <c r="CW114" s="1643"/>
      <c r="CX114" s="1643"/>
      <c r="CY114" s="1643"/>
      <c r="CZ114" s="1643"/>
      <c r="DA114" s="1643"/>
      <c r="DB114" s="1643"/>
      <c r="DC114" s="1643"/>
      <c r="DD114" s="1643"/>
      <c r="DE114" s="1643"/>
      <c r="DF114" s="1643"/>
      <c r="DG114" s="1643"/>
      <c r="DH114" s="1643"/>
      <c r="DI114" s="1643"/>
      <c r="DJ114" s="1643"/>
      <c r="DK114" s="10"/>
      <c r="DL114" s="10"/>
    </row>
    <row r="115" spans="2:117" ht="8.25" customHeight="1">
      <c r="BE115" s="419"/>
      <c r="BF115" s="419"/>
      <c r="BG115" s="419"/>
      <c r="BH115" s="1643"/>
      <c r="BI115" s="1643"/>
      <c r="BJ115" s="1643"/>
      <c r="BK115" s="1643"/>
      <c r="BL115" s="1643"/>
      <c r="BM115" s="1643"/>
      <c r="BN115" s="1643"/>
      <c r="BO115" s="1643"/>
      <c r="BP115" s="1643"/>
      <c r="BQ115" s="1643"/>
      <c r="BR115" s="1643"/>
      <c r="BS115" s="1643"/>
      <c r="BT115" s="1643"/>
      <c r="BU115" s="1643"/>
      <c r="BV115" s="1643"/>
      <c r="BW115" s="1643"/>
      <c r="BX115" s="1643"/>
      <c r="BY115" s="1643"/>
      <c r="BZ115" s="1643"/>
      <c r="CA115" s="1643"/>
      <c r="CB115" s="1643"/>
      <c r="CC115" s="1643"/>
      <c r="CD115" s="1643"/>
      <c r="CE115" s="1643"/>
      <c r="CF115" s="1643"/>
      <c r="CG115" s="1643"/>
      <c r="CH115" s="1643"/>
      <c r="CI115" s="1643"/>
      <c r="CJ115" s="1643"/>
      <c r="CK115" s="1643"/>
      <c r="CL115" s="1643"/>
      <c r="CM115" s="1643"/>
      <c r="CN115" s="1643"/>
      <c r="CO115" s="1643"/>
      <c r="CP115" s="1643"/>
      <c r="CQ115" s="1643"/>
      <c r="CR115" s="1643"/>
      <c r="CS115" s="1643"/>
      <c r="CT115" s="1643"/>
      <c r="CU115" s="1643"/>
      <c r="CV115" s="1643"/>
      <c r="CW115" s="1643"/>
      <c r="CX115" s="1643"/>
      <c r="CY115" s="1643"/>
      <c r="CZ115" s="1643"/>
      <c r="DA115" s="1643"/>
      <c r="DB115" s="1643"/>
      <c r="DC115" s="1643"/>
      <c r="DD115" s="1643"/>
      <c r="DE115" s="1643"/>
      <c r="DF115" s="1643"/>
      <c r="DG115" s="1643"/>
      <c r="DH115" s="1643"/>
      <c r="DI115" s="1643"/>
      <c r="DJ115" s="1643"/>
      <c r="DK115" s="10"/>
      <c r="DL115" s="10"/>
    </row>
    <row r="116" spans="2:117" ht="8.25" customHeight="1" thickBot="1">
      <c r="B116" s="60"/>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c r="AA116" s="41"/>
      <c r="AB116" s="41"/>
      <c r="AC116" s="41"/>
      <c r="AD116" s="41"/>
      <c r="AE116" s="61"/>
      <c r="AF116" s="65"/>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370"/>
      <c r="BI116" s="370"/>
      <c r="BJ116" s="1522" t="s">
        <v>27</v>
      </c>
      <c r="BK116" s="1523"/>
      <c r="BM116" s="1"/>
      <c r="BN116" s="7"/>
      <c r="BO116" s="7"/>
      <c r="BP116" s="7"/>
      <c r="BQ116" s="7"/>
      <c r="BR116" s="7"/>
      <c r="BS116" s="7"/>
      <c r="BT116" s="7"/>
      <c r="BU116" s="7"/>
      <c r="BV116" s="7"/>
      <c r="BW116" s="7"/>
      <c r="BX116" s="7"/>
      <c r="BY116" s="7"/>
      <c r="BZ116" s="7"/>
      <c r="CA116" s="7"/>
      <c r="CB116" s="7"/>
      <c r="CC116" s="7"/>
      <c r="CD116" s="7"/>
      <c r="CE116" s="7"/>
      <c r="CF116" s="1912"/>
      <c r="CG116" s="1913"/>
      <c r="CH116" s="1913"/>
      <c r="CI116" s="1913"/>
      <c r="CJ116" s="1913"/>
      <c r="CK116" s="1913"/>
      <c r="CL116" s="1913"/>
      <c r="CM116" s="1913"/>
      <c r="CN116" s="1913"/>
      <c r="CO116" s="1913"/>
      <c r="CP116" s="1913"/>
      <c r="CQ116" s="1913"/>
      <c r="CR116" s="1913"/>
      <c r="CS116" s="1913"/>
      <c r="CT116" s="1913"/>
      <c r="CU116" s="1913"/>
      <c r="CV116" s="1913"/>
      <c r="CW116" s="1913"/>
      <c r="CX116" s="1913"/>
      <c r="CY116" s="1913"/>
      <c r="CZ116" s="1913"/>
      <c r="DA116" s="1913"/>
      <c r="DB116" s="1913"/>
      <c r="DC116" s="1913"/>
      <c r="DD116" s="1913"/>
      <c r="DE116" s="1913"/>
      <c r="DF116" s="1913"/>
      <c r="DG116" s="1913"/>
      <c r="DH116" s="1913"/>
      <c r="DI116" s="1913"/>
      <c r="DJ116" s="1914"/>
      <c r="DK116" s="10"/>
      <c r="DL116" s="1148" t="s">
        <v>743</v>
      </c>
      <c r="DM116" s="1149"/>
    </row>
    <row r="117" spans="2:117" ht="8.25" customHeight="1">
      <c r="B117" s="62"/>
      <c r="C117" s="31"/>
      <c r="D117" s="31"/>
      <c r="E117" s="1456" t="s">
        <v>132</v>
      </c>
      <c r="F117" s="1456"/>
      <c r="G117" s="1456"/>
      <c r="H117" s="1456"/>
      <c r="I117" s="1456"/>
      <c r="J117" s="1456"/>
      <c r="K117" s="1456"/>
      <c r="L117" s="1456"/>
      <c r="M117" s="1456"/>
      <c r="N117" s="1456"/>
      <c r="O117" s="1456"/>
      <c r="P117" s="1456"/>
      <c r="Q117" s="1456"/>
      <c r="R117" s="1456"/>
      <c r="S117" s="1456"/>
      <c r="T117" s="1456"/>
      <c r="U117" s="1456"/>
      <c r="V117" s="1456"/>
      <c r="W117" s="1456"/>
      <c r="X117" s="1456"/>
      <c r="Y117" s="1456"/>
      <c r="Z117" s="1456"/>
      <c r="AA117" s="1456"/>
      <c r="AB117" s="1456"/>
      <c r="AC117" s="31"/>
      <c r="AD117" s="31"/>
      <c r="AE117" s="31"/>
      <c r="AF117" s="1588"/>
      <c r="AG117" s="1589"/>
      <c r="AH117" s="1589"/>
      <c r="AI117" s="1589"/>
      <c r="AJ117" s="1589"/>
      <c r="AK117" s="1589"/>
      <c r="AL117" s="1589"/>
      <c r="AM117" s="1589"/>
      <c r="AN117" s="1589"/>
      <c r="AO117" s="1589"/>
      <c r="AP117" s="1589"/>
      <c r="AQ117" s="1589"/>
      <c r="AR117" s="1589"/>
      <c r="AS117" s="1589"/>
      <c r="AT117" s="1589"/>
      <c r="AU117" s="1589"/>
      <c r="AV117" s="1589"/>
      <c r="AW117" s="1589"/>
      <c r="AX117" s="1589"/>
      <c r="AY117" s="1589"/>
      <c r="AZ117" s="1589"/>
      <c r="BA117" s="1589"/>
      <c r="BB117" s="1589"/>
      <c r="BC117" s="1589"/>
      <c r="BD117" s="1589"/>
      <c r="BE117" s="1589"/>
      <c r="BF117" s="1589"/>
      <c r="BG117" s="1589"/>
      <c r="BH117" s="1590"/>
      <c r="BI117" s="1591"/>
      <c r="BJ117" s="1524"/>
      <c r="BK117" s="1525"/>
      <c r="BM117" s="3"/>
      <c r="BN117" s="1610" t="s">
        <v>62</v>
      </c>
      <c r="BO117" s="1610"/>
      <c r="BP117" s="1610"/>
      <c r="BQ117" s="1610"/>
      <c r="BR117" s="1610"/>
      <c r="BS117" s="1610"/>
      <c r="BT117" s="1610"/>
      <c r="BU117" s="1610"/>
      <c r="BV117" s="1610"/>
      <c r="BW117" s="1610"/>
      <c r="BX117" s="1610"/>
      <c r="BY117" s="1610"/>
      <c r="BZ117" s="1610"/>
      <c r="CA117" s="1610"/>
      <c r="CB117" s="1610"/>
      <c r="CC117" s="1610"/>
      <c r="CD117" s="1610"/>
      <c r="CE117" s="45"/>
      <c r="CF117" s="1915"/>
      <c r="CG117" s="1916"/>
      <c r="CH117" s="1916"/>
      <c r="CI117" s="1916"/>
      <c r="CJ117" s="1916"/>
      <c r="CK117" s="1916"/>
      <c r="CL117" s="1916"/>
      <c r="CM117" s="1916"/>
      <c r="CN117" s="1916"/>
      <c r="CO117" s="1916"/>
      <c r="CP117" s="1916"/>
      <c r="CQ117" s="1916"/>
      <c r="CR117" s="1916"/>
      <c r="CS117" s="1916"/>
      <c r="CT117" s="1916"/>
      <c r="CU117" s="1916"/>
      <c r="CV117" s="1916"/>
      <c r="CW117" s="1916"/>
      <c r="CX117" s="1916"/>
      <c r="CY117" s="1916"/>
      <c r="CZ117" s="1916"/>
      <c r="DA117" s="1916"/>
      <c r="DB117" s="1916"/>
      <c r="DC117" s="1916"/>
      <c r="DD117" s="1916"/>
      <c r="DE117" s="1916"/>
      <c r="DF117" s="1916"/>
      <c r="DG117" s="1916"/>
      <c r="DH117" s="1916"/>
      <c r="DI117" s="1916"/>
      <c r="DJ117" s="1917"/>
      <c r="DK117" s="10"/>
      <c r="DL117" s="748" t="s">
        <v>380</v>
      </c>
      <c r="DM117" s="748" t="s">
        <v>381</v>
      </c>
    </row>
    <row r="118" spans="2:117" ht="8.25" customHeight="1">
      <c r="B118" s="62"/>
      <c r="C118" s="31"/>
      <c r="D118" s="31"/>
      <c r="E118" s="1456"/>
      <c r="F118" s="1456"/>
      <c r="G118" s="1456"/>
      <c r="H118" s="1456"/>
      <c r="I118" s="1456"/>
      <c r="J118" s="1456"/>
      <c r="K118" s="1456"/>
      <c r="L118" s="1456"/>
      <c r="M118" s="1456"/>
      <c r="N118" s="1456"/>
      <c r="O118" s="1456"/>
      <c r="P118" s="1456"/>
      <c r="Q118" s="1456"/>
      <c r="R118" s="1456"/>
      <c r="S118" s="1456"/>
      <c r="T118" s="1456"/>
      <c r="U118" s="1456"/>
      <c r="V118" s="1456"/>
      <c r="W118" s="1456"/>
      <c r="X118" s="1456"/>
      <c r="Y118" s="1456"/>
      <c r="Z118" s="1456"/>
      <c r="AA118" s="1456"/>
      <c r="AB118" s="1456"/>
      <c r="AC118" s="31"/>
      <c r="AD118" s="31"/>
      <c r="AE118" s="31"/>
      <c r="AF118" s="1592"/>
      <c r="AG118" s="1593"/>
      <c r="AH118" s="1593"/>
      <c r="AI118" s="1593"/>
      <c r="AJ118" s="1593"/>
      <c r="AK118" s="1593"/>
      <c r="AL118" s="1593"/>
      <c r="AM118" s="1593"/>
      <c r="AN118" s="1593"/>
      <c r="AO118" s="1593"/>
      <c r="AP118" s="1593"/>
      <c r="AQ118" s="1593"/>
      <c r="AR118" s="1593"/>
      <c r="AS118" s="1593"/>
      <c r="AT118" s="1593"/>
      <c r="AU118" s="1593"/>
      <c r="AV118" s="1593"/>
      <c r="AW118" s="1593"/>
      <c r="AX118" s="1593"/>
      <c r="AY118" s="1593"/>
      <c r="AZ118" s="1593"/>
      <c r="BA118" s="1593"/>
      <c r="BB118" s="1593"/>
      <c r="BC118" s="1593"/>
      <c r="BD118" s="1593"/>
      <c r="BE118" s="1593"/>
      <c r="BF118" s="1593"/>
      <c r="BG118" s="1593"/>
      <c r="BH118" s="1594"/>
      <c r="BI118" s="1595"/>
      <c r="BJ118" s="1524"/>
      <c r="BK118" s="1525"/>
      <c r="BM118" s="3"/>
      <c r="BN118" s="1610"/>
      <c r="BO118" s="1610"/>
      <c r="BP118" s="1610"/>
      <c r="BQ118" s="1610"/>
      <c r="BR118" s="1610"/>
      <c r="BS118" s="1610"/>
      <c r="BT118" s="1610"/>
      <c r="BU118" s="1610"/>
      <c r="BV118" s="1610"/>
      <c r="BW118" s="1610"/>
      <c r="BX118" s="1610"/>
      <c r="BY118" s="1610"/>
      <c r="BZ118" s="1610"/>
      <c r="CA118" s="1610"/>
      <c r="CB118" s="1610"/>
      <c r="CC118" s="1610"/>
      <c r="CD118" s="1610"/>
      <c r="CE118" s="45"/>
      <c r="CF118" s="1915"/>
      <c r="CG118" s="1916"/>
      <c r="CH118" s="1916"/>
      <c r="CI118" s="1916"/>
      <c r="CJ118" s="1916"/>
      <c r="CK118" s="1916"/>
      <c r="CL118" s="1916"/>
      <c r="CM118" s="1916"/>
      <c r="CN118" s="1916"/>
      <c r="CO118" s="1916"/>
      <c r="CP118" s="1916"/>
      <c r="CQ118" s="1916"/>
      <c r="CR118" s="1916"/>
      <c r="CS118" s="1916"/>
      <c r="CT118" s="1916"/>
      <c r="CU118" s="1916"/>
      <c r="CV118" s="1916"/>
      <c r="CW118" s="1916"/>
      <c r="CX118" s="1916"/>
      <c r="CY118" s="1916"/>
      <c r="CZ118" s="1916"/>
      <c r="DA118" s="1916"/>
      <c r="DB118" s="1916"/>
      <c r="DC118" s="1916"/>
      <c r="DD118" s="1916"/>
      <c r="DE118" s="1916"/>
      <c r="DF118" s="1916"/>
      <c r="DG118" s="1916"/>
      <c r="DH118" s="1916"/>
      <c r="DI118" s="1916"/>
      <c r="DJ118" s="1917"/>
      <c r="DK118" s="10"/>
      <c r="DL118" s="749">
        <v>1</v>
      </c>
      <c r="DM118" s="750"/>
    </row>
    <row r="119" spans="2:117" ht="8.25" customHeight="1" thickBot="1">
      <c r="B119" s="62"/>
      <c r="C119" s="31"/>
      <c r="D119" s="31"/>
      <c r="E119" s="1456"/>
      <c r="F119" s="1456"/>
      <c r="G119" s="1456"/>
      <c r="H119" s="1456"/>
      <c r="I119" s="1456"/>
      <c r="J119" s="1456"/>
      <c r="K119" s="1456"/>
      <c r="L119" s="1456"/>
      <c r="M119" s="1456"/>
      <c r="N119" s="1456"/>
      <c r="O119" s="1456"/>
      <c r="P119" s="1456"/>
      <c r="Q119" s="1456"/>
      <c r="R119" s="1456"/>
      <c r="S119" s="1456"/>
      <c r="T119" s="1456"/>
      <c r="U119" s="1456"/>
      <c r="V119" s="1456"/>
      <c r="W119" s="1456"/>
      <c r="X119" s="1456"/>
      <c r="Y119" s="1456"/>
      <c r="Z119" s="1456"/>
      <c r="AA119" s="1456"/>
      <c r="AB119" s="1456"/>
      <c r="AC119" s="31"/>
      <c r="AD119" s="31"/>
      <c r="AE119" s="31"/>
      <c r="AF119" s="1596"/>
      <c r="AG119" s="1597"/>
      <c r="AH119" s="1597"/>
      <c r="AI119" s="1597"/>
      <c r="AJ119" s="1597"/>
      <c r="AK119" s="1597"/>
      <c r="AL119" s="1597"/>
      <c r="AM119" s="1597"/>
      <c r="AN119" s="1597"/>
      <c r="AO119" s="1597"/>
      <c r="AP119" s="1597"/>
      <c r="AQ119" s="1597"/>
      <c r="AR119" s="1597"/>
      <c r="AS119" s="1597"/>
      <c r="AT119" s="1597"/>
      <c r="AU119" s="1597"/>
      <c r="AV119" s="1597"/>
      <c r="AW119" s="1597"/>
      <c r="AX119" s="1597"/>
      <c r="AY119" s="1597"/>
      <c r="AZ119" s="1597"/>
      <c r="BA119" s="1597"/>
      <c r="BB119" s="1597"/>
      <c r="BC119" s="1597"/>
      <c r="BD119" s="1597"/>
      <c r="BE119" s="1597"/>
      <c r="BF119" s="1597"/>
      <c r="BG119" s="1597"/>
      <c r="BH119" s="1598"/>
      <c r="BI119" s="1599"/>
      <c r="BJ119" s="1524"/>
      <c r="BK119" s="1525"/>
      <c r="BM119" s="3"/>
      <c r="BN119" s="1610"/>
      <c r="BO119" s="1610"/>
      <c r="BP119" s="1610"/>
      <c r="BQ119" s="1610"/>
      <c r="BR119" s="1610"/>
      <c r="BS119" s="1610"/>
      <c r="BT119" s="1610"/>
      <c r="BU119" s="1610"/>
      <c r="BV119" s="1610"/>
      <c r="BW119" s="1610"/>
      <c r="BX119" s="1610"/>
      <c r="BY119" s="1610"/>
      <c r="BZ119" s="1610"/>
      <c r="CA119" s="1610"/>
      <c r="CB119" s="1610"/>
      <c r="CC119" s="1610"/>
      <c r="CD119" s="1610"/>
      <c r="CE119" s="45"/>
      <c r="CF119" s="1915"/>
      <c r="CG119" s="1916"/>
      <c r="CH119" s="1916"/>
      <c r="CI119" s="1916"/>
      <c r="CJ119" s="1916"/>
      <c r="CK119" s="1916"/>
      <c r="CL119" s="1916"/>
      <c r="CM119" s="1916"/>
      <c r="CN119" s="1916"/>
      <c r="CO119" s="1916"/>
      <c r="CP119" s="1916"/>
      <c r="CQ119" s="1916"/>
      <c r="CR119" s="1916"/>
      <c r="CS119" s="1916"/>
      <c r="CT119" s="1916"/>
      <c r="CU119" s="1916"/>
      <c r="CV119" s="1916"/>
      <c r="CW119" s="1916"/>
      <c r="CX119" s="1916"/>
      <c r="CY119" s="1916"/>
      <c r="CZ119" s="1916"/>
      <c r="DA119" s="1916"/>
      <c r="DB119" s="1916"/>
      <c r="DC119" s="1916"/>
      <c r="DD119" s="1916"/>
      <c r="DE119" s="1916"/>
      <c r="DF119" s="1916"/>
      <c r="DG119" s="1916"/>
      <c r="DH119" s="1916"/>
      <c r="DI119" s="1916"/>
      <c r="DJ119" s="1917"/>
      <c r="DK119" s="10"/>
      <c r="DL119" s="749">
        <v>2</v>
      </c>
      <c r="DM119" s="139"/>
    </row>
    <row r="120" spans="2:117" ht="8.25" customHeight="1">
      <c r="B120" s="63"/>
      <c r="C120" s="43"/>
      <c r="D120" s="43"/>
      <c r="E120" s="43"/>
      <c r="F120" s="43"/>
      <c r="G120" s="43"/>
      <c r="H120" s="43"/>
      <c r="I120" s="43"/>
      <c r="J120" s="43"/>
      <c r="K120" s="43"/>
      <c r="L120" s="43"/>
      <c r="M120" s="43"/>
      <c r="N120" s="43"/>
      <c r="O120" s="43"/>
      <c r="P120" s="43"/>
      <c r="Q120" s="43"/>
      <c r="R120" s="43"/>
      <c r="S120" s="43"/>
      <c r="T120" s="43"/>
      <c r="U120" s="43"/>
      <c r="V120" s="43"/>
      <c r="W120" s="43"/>
      <c r="X120" s="43"/>
      <c r="Y120" s="43"/>
      <c r="Z120" s="43"/>
      <c r="AA120" s="43"/>
      <c r="AB120" s="43"/>
      <c r="AC120" s="43"/>
      <c r="AD120" s="43"/>
      <c r="AE120" s="64"/>
      <c r="AF120" s="1717"/>
      <c r="AG120" s="1718"/>
      <c r="AH120" s="1718"/>
      <c r="AI120" s="1718"/>
      <c r="AJ120" s="1718"/>
      <c r="AK120" s="1718"/>
      <c r="AL120" s="1718"/>
      <c r="AM120" s="1718"/>
      <c r="AN120" s="1718"/>
      <c r="AO120" s="1718"/>
      <c r="AP120" s="1718"/>
      <c r="AQ120" s="1718"/>
      <c r="AR120" s="1718"/>
      <c r="AS120" s="1718"/>
      <c r="AT120" s="1718"/>
      <c r="AU120" s="1718"/>
      <c r="AV120" s="1718"/>
      <c r="AW120" s="1718"/>
      <c r="AX120" s="1718"/>
      <c r="AY120" s="1718"/>
      <c r="AZ120" s="1718"/>
      <c r="BA120" s="1718"/>
      <c r="BB120" s="1718"/>
      <c r="BC120" s="1718"/>
      <c r="BD120" s="1718"/>
      <c r="BE120" s="1718"/>
      <c r="BF120" s="1718"/>
      <c r="BG120" s="1718"/>
      <c r="BH120" s="377"/>
      <c r="BI120" s="377"/>
      <c r="BJ120" s="1921"/>
      <c r="BK120" s="1922"/>
      <c r="BM120" s="5"/>
      <c r="BN120" s="9"/>
      <c r="BO120" s="9"/>
      <c r="BP120" s="9"/>
      <c r="BQ120" s="9"/>
      <c r="BR120" s="9"/>
      <c r="BS120" s="9"/>
      <c r="BT120" s="9"/>
      <c r="BU120" s="9"/>
      <c r="BV120" s="9"/>
      <c r="BW120" s="9"/>
      <c r="BX120" s="9"/>
      <c r="BY120" s="9"/>
      <c r="BZ120" s="9"/>
      <c r="CA120" s="9"/>
      <c r="CB120" s="9"/>
      <c r="CC120" s="9"/>
      <c r="CD120" s="9"/>
      <c r="CE120" s="9"/>
      <c r="CF120" s="1918"/>
      <c r="CG120" s="1919"/>
      <c r="CH120" s="1919"/>
      <c r="CI120" s="1919"/>
      <c r="CJ120" s="1919"/>
      <c r="CK120" s="1919"/>
      <c r="CL120" s="1919"/>
      <c r="CM120" s="1919"/>
      <c r="CN120" s="1919"/>
      <c r="CO120" s="1919"/>
      <c r="CP120" s="1919"/>
      <c r="CQ120" s="1919"/>
      <c r="CR120" s="1919"/>
      <c r="CS120" s="1919"/>
      <c r="CT120" s="1919"/>
      <c r="CU120" s="1919"/>
      <c r="CV120" s="1919"/>
      <c r="CW120" s="1919"/>
      <c r="CX120" s="1919"/>
      <c r="CY120" s="1919"/>
      <c r="CZ120" s="1919"/>
      <c r="DA120" s="1919"/>
      <c r="DB120" s="1919"/>
      <c r="DC120" s="1919"/>
      <c r="DD120" s="1919"/>
      <c r="DE120" s="1919"/>
      <c r="DF120" s="1919"/>
      <c r="DG120" s="1919"/>
      <c r="DH120" s="1919"/>
      <c r="DI120" s="1919"/>
      <c r="DJ120" s="1920"/>
      <c r="DK120" s="10"/>
      <c r="DL120" s="751">
        <v>3</v>
      </c>
    </row>
    <row r="121" spans="2:117" ht="5" customHeight="1">
      <c r="BJ121" s="11"/>
      <c r="BK121" s="11"/>
      <c r="BL121" s="11"/>
      <c r="DK121" s="10"/>
    </row>
    <row r="122" spans="2:117" ht="8.25" customHeight="1">
      <c r="B122" s="1168" t="s">
        <v>133</v>
      </c>
      <c r="C122" s="1169"/>
      <c r="D122" s="14"/>
      <c r="E122" s="14"/>
      <c r="F122" s="14"/>
      <c r="G122" s="16"/>
      <c r="H122" s="1168" t="s">
        <v>134</v>
      </c>
      <c r="I122" s="1169"/>
      <c r="J122" s="1169"/>
      <c r="K122" s="14"/>
      <c r="L122" s="14"/>
      <c r="M122" s="16"/>
      <c r="N122" s="1639" t="s">
        <v>135</v>
      </c>
      <c r="O122" s="1640"/>
      <c r="P122" s="1640"/>
      <c r="Q122" s="1640"/>
      <c r="R122" s="1640"/>
      <c r="S122" s="1640"/>
      <c r="T122" s="1640"/>
      <c r="U122" s="1640"/>
      <c r="V122" s="1640"/>
      <c r="W122" s="14"/>
      <c r="AD122" s="14"/>
      <c r="AE122" s="14"/>
      <c r="AF122" s="1168" t="s">
        <v>137</v>
      </c>
      <c r="AG122" s="1169"/>
      <c r="AH122" s="1169"/>
      <c r="AI122" s="14"/>
      <c r="AJ122" s="14"/>
      <c r="AK122" s="16"/>
      <c r="AL122" s="1616" t="s">
        <v>138</v>
      </c>
      <c r="AM122" s="1617"/>
      <c r="AN122" s="1617"/>
      <c r="AO122" s="1617"/>
      <c r="AP122" s="1617"/>
      <c r="AQ122" s="1617"/>
      <c r="AR122" s="1617"/>
      <c r="AS122" s="1617"/>
      <c r="AT122" s="1617"/>
      <c r="AU122" s="14"/>
      <c r="AV122" s="14"/>
      <c r="AW122" s="16"/>
      <c r="AX122" s="1158">
        <v>30</v>
      </c>
      <c r="AY122" s="1158"/>
      <c r="AZ122" s="396"/>
      <c r="BA122" s="397"/>
      <c r="BB122" s="398"/>
      <c r="BC122" s="398"/>
      <c r="BD122" s="432"/>
      <c r="BE122" s="432"/>
      <c r="BF122" s="432"/>
      <c r="BG122" s="432"/>
      <c r="BH122" s="432"/>
      <c r="BI122" s="432"/>
      <c r="BJ122" s="432"/>
      <c r="BK122" s="439"/>
      <c r="BM122" s="25"/>
      <c r="BN122" s="26"/>
      <c r="BO122" s="26"/>
      <c r="BP122" s="26"/>
      <c r="BQ122" s="26"/>
      <c r="BR122" s="26"/>
      <c r="BS122" s="26"/>
      <c r="BT122" s="26"/>
      <c r="BU122" s="26"/>
      <c r="BV122" s="26"/>
      <c r="BW122" s="26"/>
      <c r="BX122" s="26"/>
      <c r="BY122" s="26"/>
      <c r="BZ122" s="26"/>
      <c r="CA122" s="26"/>
      <c r="CB122" s="26"/>
      <c r="CC122" s="26"/>
      <c r="CD122" s="26"/>
      <c r="CE122" s="26"/>
      <c r="CF122" s="1579"/>
      <c r="CG122" s="1580"/>
      <c r="CH122" s="1580"/>
      <c r="CI122" s="1580"/>
      <c r="CJ122" s="1580"/>
      <c r="CK122" s="1580"/>
      <c r="CL122" s="1580"/>
      <c r="CM122" s="1580"/>
      <c r="CN122" s="1580"/>
      <c r="CO122" s="1580"/>
      <c r="CP122" s="1580"/>
      <c r="CQ122" s="1580"/>
      <c r="CR122" s="1580"/>
      <c r="CS122" s="1580"/>
      <c r="CT122" s="1580"/>
      <c r="CU122" s="1580"/>
      <c r="CV122" s="1580"/>
      <c r="CW122" s="1580"/>
      <c r="CX122" s="1580"/>
      <c r="CY122" s="1580"/>
      <c r="CZ122" s="1580"/>
      <c r="DA122" s="1580"/>
      <c r="DB122" s="1580"/>
      <c r="DC122" s="1580"/>
      <c r="DD122" s="1580"/>
      <c r="DE122" s="1580"/>
      <c r="DF122" s="1580"/>
      <c r="DG122" s="1580"/>
      <c r="DH122" s="1580"/>
      <c r="DI122" s="1580"/>
      <c r="DJ122" s="1581"/>
      <c r="DK122" s="10"/>
    </row>
    <row r="123" spans="2:117" ht="8.25" customHeight="1" thickBot="1">
      <c r="B123" s="1170"/>
      <c r="C123" s="1171"/>
      <c r="D123" s="11"/>
      <c r="E123" s="11"/>
      <c r="F123" s="11"/>
      <c r="G123" s="19"/>
      <c r="H123" s="1170"/>
      <c r="I123" s="1171"/>
      <c r="J123" s="1171"/>
      <c r="K123" s="11"/>
      <c r="L123" s="11"/>
      <c r="M123" s="19"/>
      <c r="N123" s="1641"/>
      <c r="O123" s="1642"/>
      <c r="P123" s="1642"/>
      <c r="Q123" s="1642"/>
      <c r="R123" s="1642"/>
      <c r="S123" s="1642"/>
      <c r="T123" s="1642"/>
      <c r="U123" s="1642"/>
      <c r="V123" s="1642"/>
      <c r="W123" s="11"/>
      <c r="AD123" s="11"/>
      <c r="AE123" s="11"/>
      <c r="AF123" s="1170"/>
      <c r="AG123" s="1171"/>
      <c r="AH123" s="1171"/>
      <c r="AI123" s="11"/>
      <c r="AJ123" s="11"/>
      <c r="AK123" s="19"/>
      <c r="AL123" s="1618"/>
      <c r="AM123" s="1619"/>
      <c r="AN123" s="1619"/>
      <c r="AO123" s="1619"/>
      <c r="AP123" s="1619"/>
      <c r="AQ123" s="1619"/>
      <c r="AR123" s="1619"/>
      <c r="AS123" s="1619"/>
      <c r="AT123" s="1619"/>
      <c r="AU123" s="11"/>
      <c r="AV123" s="11"/>
      <c r="AW123" s="19"/>
      <c r="AX123" s="1159"/>
      <c r="AY123" s="1159"/>
      <c r="AZ123" s="155"/>
      <c r="BA123" s="155"/>
      <c r="BB123" s="11"/>
      <c r="BC123" s="414"/>
      <c r="BD123" s="1611" t="s">
        <v>365</v>
      </c>
      <c r="BE123" s="1612"/>
      <c r="BF123" s="1612"/>
      <c r="BG123" s="1612"/>
      <c r="BH123" s="1612"/>
      <c r="BI123" s="1612"/>
      <c r="BJ123" s="1612"/>
      <c r="BK123" s="1613"/>
      <c r="BM123" s="28"/>
      <c r="BN123" s="1153" t="s">
        <v>94</v>
      </c>
      <c r="BO123" s="1154"/>
      <c r="BP123" s="1154"/>
      <c r="BQ123" s="1154"/>
      <c r="BR123" s="1154"/>
      <c r="BS123" s="1154"/>
      <c r="BT123" s="1154"/>
      <c r="BU123" s="1154"/>
      <c r="BV123" s="1154"/>
      <c r="BW123" s="1154"/>
      <c r="BX123" s="1154"/>
      <c r="BY123" s="1154"/>
      <c r="BZ123" s="1154"/>
      <c r="CA123" s="1154"/>
      <c r="CB123" s="1154"/>
      <c r="CC123" s="1154"/>
      <c r="CD123" s="1154"/>
      <c r="CE123" s="45"/>
      <c r="CF123" s="1582"/>
      <c r="CG123" s="1583"/>
      <c r="CH123" s="1583"/>
      <c r="CI123" s="1583"/>
      <c r="CJ123" s="1583"/>
      <c r="CK123" s="1583"/>
      <c r="CL123" s="1583"/>
      <c r="CM123" s="1583"/>
      <c r="CN123" s="1583"/>
      <c r="CO123" s="1583"/>
      <c r="CP123" s="1583"/>
      <c r="CQ123" s="1583"/>
      <c r="CR123" s="1583"/>
      <c r="CS123" s="1583"/>
      <c r="CT123" s="1583"/>
      <c r="CU123" s="1583"/>
      <c r="CV123" s="1583"/>
      <c r="CW123" s="1583"/>
      <c r="CX123" s="1583"/>
      <c r="CY123" s="1583"/>
      <c r="CZ123" s="1583"/>
      <c r="DA123" s="1583"/>
      <c r="DB123" s="1583"/>
      <c r="DC123" s="1583"/>
      <c r="DD123" s="1583"/>
      <c r="DE123" s="1583"/>
      <c r="DF123" s="1583"/>
      <c r="DG123" s="1583"/>
      <c r="DH123" s="1583"/>
      <c r="DI123" s="1583"/>
      <c r="DJ123" s="1584"/>
      <c r="DK123" s="10"/>
    </row>
    <row r="124" spans="2:117" ht="8.25" customHeight="1">
      <c r="B124" s="17"/>
      <c r="C124" s="11"/>
      <c r="D124" s="11"/>
      <c r="E124" s="11"/>
      <c r="F124" s="11"/>
      <c r="G124" s="19"/>
      <c r="H124" s="1150" t="s">
        <v>65</v>
      </c>
      <c r="I124" s="1151"/>
      <c r="J124" s="1151"/>
      <c r="K124" s="1151"/>
      <c r="L124" s="1151"/>
      <c r="M124" s="1152"/>
      <c r="N124" s="1573">
        <f>'保険料計算シート（非表示）'!D22</f>
        <v>0</v>
      </c>
      <c r="O124" s="1574"/>
      <c r="P124" s="1574"/>
      <c r="Q124" s="1574"/>
      <c r="R124" s="1574"/>
      <c r="S124" s="1574"/>
      <c r="T124" s="1574"/>
      <c r="U124" s="1574"/>
      <c r="V124" s="1574"/>
      <c r="W124" s="1574"/>
      <c r="X124" s="1116"/>
      <c r="Y124" s="1116"/>
      <c r="Z124" s="1116"/>
      <c r="AA124" s="1116"/>
      <c r="AB124" s="1116"/>
      <c r="AC124" s="1116"/>
      <c r="AD124" s="11"/>
      <c r="AE124" s="11"/>
      <c r="AF124" s="1150" t="s">
        <v>67</v>
      </c>
      <c r="AG124" s="1151"/>
      <c r="AH124" s="1151"/>
      <c r="AI124" s="1151"/>
      <c r="AJ124" s="1151"/>
      <c r="AK124" s="1152"/>
      <c r="AL124" s="1573">
        <f>'保険料計算シート（非表示）'!F22</f>
        <v>0</v>
      </c>
      <c r="AM124" s="1574"/>
      <c r="AN124" s="1574"/>
      <c r="AO124" s="1574"/>
      <c r="AP124" s="1574"/>
      <c r="AQ124" s="1574"/>
      <c r="AR124" s="1574"/>
      <c r="AS124" s="1574"/>
      <c r="AT124" s="1574"/>
      <c r="AU124" s="1574"/>
      <c r="AV124" s="11"/>
      <c r="AW124" s="19"/>
      <c r="AX124" s="11"/>
      <c r="AY124" s="1624"/>
      <c r="AZ124" s="1625"/>
      <c r="BA124" s="1626"/>
      <c r="BB124" s="1623"/>
      <c r="BC124" s="1418"/>
      <c r="BD124" s="1612"/>
      <c r="BE124" s="1612"/>
      <c r="BF124" s="1612"/>
      <c r="BG124" s="1612"/>
      <c r="BH124" s="1612"/>
      <c r="BI124" s="1612"/>
      <c r="BJ124" s="1612"/>
      <c r="BK124" s="1613"/>
      <c r="BM124" s="28"/>
      <c r="BN124" s="1154"/>
      <c r="BO124" s="1154"/>
      <c r="BP124" s="1154"/>
      <c r="BQ124" s="1154"/>
      <c r="BR124" s="1154"/>
      <c r="BS124" s="1154"/>
      <c r="BT124" s="1154"/>
      <c r="BU124" s="1154"/>
      <c r="BV124" s="1154"/>
      <c r="BW124" s="1154"/>
      <c r="BX124" s="1154"/>
      <c r="BY124" s="1154"/>
      <c r="BZ124" s="1154"/>
      <c r="CA124" s="1154"/>
      <c r="CB124" s="1154"/>
      <c r="CC124" s="1154"/>
      <c r="CD124" s="1154"/>
      <c r="CE124" s="45"/>
      <c r="CF124" s="1582"/>
      <c r="CG124" s="1583"/>
      <c r="CH124" s="1583"/>
      <c r="CI124" s="1583"/>
      <c r="CJ124" s="1583"/>
      <c r="CK124" s="1583"/>
      <c r="CL124" s="1583"/>
      <c r="CM124" s="1583"/>
      <c r="CN124" s="1583"/>
      <c r="CO124" s="1583"/>
      <c r="CP124" s="1583"/>
      <c r="CQ124" s="1583"/>
      <c r="CR124" s="1583"/>
      <c r="CS124" s="1583"/>
      <c r="CT124" s="1583"/>
      <c r="CU124" s="1583"/>
      <c r="CV124" s="1583"/>
      <c r="CW124" s="1583"/>
      <c r="CX124" s="1583"/>
      <c r="CY124" s="1583"/>
      <c r="CZ124" s="1583"/>
      <c r="DA124" s="1583"/>
      <c r="DB124" s="1583"/>
      <c r="DC124" s="1583"/>
      <c r="DD124" s="1583"/>
      <c r="DE124" s="1583"/>
      <c r="DF124" s="1583"/>
      <c r="DG124" s="1583"/>
      <c r="DH124" s="1583"/>
      <c r="DI124" s="1583"/>
      <c r="DJ124" s="1584"/>
      <c r="DK124" s="10"/>
    </row>
    <row r="125" spans="2:117" ht="8.25" customHeight="1">
      <c r="B125" s="17"/>
      <c r="C125" s="11"/>
      <c r="D125" s="11"/>
      <c r="E125" s="11"/>
      <c r="F125" s="11"/>
      <c r="G125" s="19"/>
      <c r="H125" s="1150"/>
      <c r="I125" s="1151"/>
      <c r="J125" s="1151"/>
      <c r="K125" s="1151"/>
      <c r="L125" s="1151"/>
      <c r="M125" s="1152"/>
      <c r="N125" s="1573"/>
      <c r="O125" s="1574"/>
      <c r="P125" s="1574"/>
      <c r="Q125" s="1574"/>
      <c r="R125" s="1574"/>
      <c r="S125" s="1574"/>
      <c r="T125" s="1574"/>
      <c r="U125" s="1574"/>
      <c r="V125" s="1574"/>
      <c r="W125" s="1574"/>
      <c r="X125" s="1116"/>
      <c r="Y125" s="1116"/>
      <c r="Z125" s="1116"/>
      <c r="AA125" s="1116"/>
      <c r="AB125" s="1116"/>
      <c r="AC125" s="1116"/>
      <c r="AD125" s="1418" t="s">
        <v>27</v>
      </c>
      <c r="AE125" s="1620"/>
      <c r="AF125" s="1150"/>
      <c r="AG125" s="1151"/>
      <c r="AH125" s="1151"/>
      <c r="AI125" s="1151"/>
      <c r="AJ125" s="1151"/>
      <c r="AK125" s="1152"/>
      <c r="AL125" s="1573"/>
      <c r="AM125" s="1574"/>
      <c r="AN125" s="1574"/>
      <c r="AO125" s="1574"/>
      <c r="AP125" s="1574"/>
      <c r="AQ125" s="1574"/>
      <c r="AR125" s="1574"/>
      <c r="AS125" s="1574"/>
      <c r="AT125" s="1574"/>
      <c r="AU125" s="1574"/>
      <c r="AV125" s="1418" t="s">
        <v>27</v>
      </c>
      <c r="AW125" s="1620"/>
      <c r="AX125" s="11"/>
      <c r="AY125" s="1627"/>
      <c r="AZ125" s="1628"/>
      <c r="BA125" s="1629"/>
      <c r="BB125" s="1418"/>
      <c r="BC125" s="1418"/>
      <c r="BD125" s="1612"/>
      <c r="BE125" s="1612"/>
      <c r="BF125" s="1612"/>
      <c r="BG125" s="1612"/>
      <c r="BH125" s="1612"/>
      <c r="BI125" s="1612"/>
      <c r="BJ125" s="1612"/>
      <c r="BK125" s="1613"/>
      <c r="BM125" s="28"/>
      <c r="BN125" s="1154"/>
      <c r="BO125" s="1154"/>
      <c r="BP125" s="1154"/>
      <c r="BQ125" s="1154"/>
      <c r="BR125" s="1154"/>
      <c r="BS125" s="1154"/>
      <c r="BT125" s="1154"/>
      <c r="BU125" s="1154"/>
      <c r="BV125" s="1154"/>
      <c r="BW125" s="1154"/>
      <c r="BX125" s="1154"/>
      <c r="BY125" s="1154"/>
      <c r="BZ125" s="1154"/>
      <c r="CA125" s="1154"/>
      <c r="CB125" s="1154"/>
      <c r="CC125" s="1154"/>
      <c r="CD125" s="1154"/>
      <c r="CE125" s="45"/>
      <c r="CF125" s="1582"/>
      <c r="CG125" s="1583"/>
      <c r="CH125" s="1583"/>
      <c r="CI125" s="1583"/>
      <c r="CJ125" s="1583"/>
      <c r="CK125" s="1583"/>
      <c r="CL125" s="1583"/>
      <c r="CM125" s="1583"/>
      <c r="CN125" s="1583"/>
      <c r="CO125" s="1583"/>
      <c r="CP125" s="1583"/>
      <c r="CQ125" s="1583"/>
      <c r="CR125" s="1583"/>
      <c r="CS125" s="1583"/>
      <c r="CT125" s="1583"/>
      <c r="CU125" s="1583"/>
      <c r="CV125" s="1583"/>
      <c r="CW125" s="1583"/>
      <c r="CX125" s="1583"/>
      <c r="CY125" s="1583"/>
      <c r="CZ125" s="1583"/>
      <c r="DA125" s="1583"/>
      <c r="DB125" s="1583"/>
      <c r="DC125" s="1583"/>
      <c r="DD125" s="1583"/>
      <c r="DE125" s="1583"/>
      <c r="DF125" s="1583"/>
      <c r="DG125" s="1583"/>
      <c r="DH125" s="1583"/>
      <c r="DI125" s="1583"/>
      <c r="DJ125" s="1584"/>
      <c r="DK125" s="10"/>
    </row>
    <row r="126" spans="2:117" ht="8.25" customHeight="1" thickBot="1">
      <c r="B126" s="1150" t="s">
        <v>63</v>
      </c>
      <c r="C126" s="1151"/>
      <c r="D126" s="1151"/>
      <c r="E126" s="1151"/>
      <c r="F126" s="1151"/>
      <c r="G126" s="1152"/>
      <c r="H126" s="20"/>
      <c r="I126" s="13"/>
      <c r="J126" s="13"/>
      <c r="K126" s="13"/>
      <c r="L126" s="13"/>
      <c r="M126" s="21"/>
      <c r="N126" s="1575"/>
      <c r="O126" s="1576"/>
      <c r="P126" s="1576"/>
      <c r="Q126" s="1576"/>
      <c r="R126" s="1576"/>
      <c r="S126" s="1576"/>
      <c r="T126" s="1576"/>
      <c r="U126" s="1576"/>
      <c r="V126" s="1576"/>
      <c r="W126" s="1576"/>
      <c r="X126" s="1971"/>
      <c r="Y126" s="1971"/>
      <c r="Z126" s="1971"/>
      <c r="AA126" s="1971"/>
      <c r="AB126" s="1971"/>
      <c r="AC126" s="1971"/>
      <c r="AD126" s="1543"/>
      <c r="AE126" s="1621"/>
      <c r="AF126" s="20"/>
      <c r="AG126" s="13"/>
      <c r="AH126" s="13"/>
      <c r="AI126" s="13"/>
      <c r="AJ126" s="13"/>
      <c r="AK126" s="21"/>
      <c r="AL126" s="1575"/>
      <c r="AM126" s="1576"/>
      <c r="AN126" s="1576"/>
      <c r="AO126" s="1576"/>
      <c r="AP126" s="1576"/>
      <c r="AQ126" s="1576"/>
      <c r="AR126" s="1576"/>
      <c r="AS126" s="1576"/>
      <c r="AT126" s="1576"/>
      <c r="AU126" s="1576"/>
      <c r="AV126" s="1543"/>
      <c r="AW126" s="1621"/>
      <c r="AX126" s="415"/>
      <c r="AY126" s="1630"/>
      <c r="AZ126" s="1631"/>
      <c r="BA126" s="1632"/>
      <c r="BB126" s="1418"/>
      <c r="BC126" s="1418"/>
      <c r="BD126" s="1612"/>
      <c r="BE126" s="1612"/>
      <c r="BF126" s="1612"/>
      <c r="BG126" s="1612"/>
      <c r="BH126" s="1612"/>
      <c r="BI126" s="1612"/>
      <c r="BJ126" s="1612"/>
      <c r="BK126" s="1613"/>
      <c r="BM126" s="30"/>
      <c r="BN126" s="12"/>
      <c r="BO126" s="12"/>
      <c r="BP126" s="12"/>
      <c r="BQ126" s="12"/>
      <c r="BR126" s="12"/>
      <c r="BS126" s="12"/>
      <c r="BT126" s="12"/>
      <c r="BU126" s="12"/>
      <c r="BV126" s="12"/>
      <c r="BW126" s="12"/>
      <c r="BX126" s="12"/>
      <c r="BY126" s="12"/>
      <c r="BZ126" s="12"/>
      <c r="CA126" s="12"/>
      <c r="CB126" s="12"/>
      <c r="CC126" s="12"/>
      <c r="CD126" s="12"/>
      <c r="CE126" s="12"/>
      <c r="CF126" s="1585"/>
      <c r="CG126" s="1586"/>
      <c r="CH126" s="1586"/>
      <c r="CI126" s="1586"/>
      <c r="CJ126" s="1586"/>
      <c r="CK126" s="1586"/>
      <c r="CL126" s="1586"/>
      <c r="CM126" s="1586"/>
      <c r="CN126" s="1586"/>
      <c r="CO126" s="1586"/>
      <c r="CP126" s="1586"/>
      <c r="CQ126" s="1586"/>
      <c r="CR126" s="1586"/>
      <c r="CS126" s="1586"/>
      <c r="CT126" s="1586"/>
      <c r="CU126" s="1586"/>
      <c r="CV126" s="1586"/>
      <c r="CW126" s="1586"/>
      <c r="CX126" s="1586"/>
      <c r="CY126" s="1586"/>
      <c r="CZ126" s="1586"/>
      <c r="DA126" s="1586"/>
      <c r="DB126" s="1586"/>
      <c r="DC126" s="1586"/>
      <c r="DD126" s="1586"/>
      <c r="DE126" s="1586"/>
      <c r="DF126" s="1586"/>
      <c r="DG126" s="1586"/>
      <c r="DH126" s="1586"/>
      <c r="DI126" s="1586"/>
      <c r="DJ126" s="1587"/>
      <c r="DK126" s="10"/>
    </row>
    <row r="127" spans="2:117" ht="8" customHeight="1">
      <c r="B127" s="1150"/>
      <c r="C127" s="1151"/>
      <c r="D127" s="1151"/>
      <c r="E127" s="1151"/>
      <c r="F127" s="1151"/>
      <c r="G127" s="1152"/>
      <c r="H127" s="1171" t="s">
        <v>136</v>
      </c>
      <c r="I127" s="1171"/>
      <c r="J127" s="1171"/>
      <c r="K127" s="14"/>
      <c r="L127" s="14"/>
      <c r="M127" s="16"/>
      <c r="N127" s="384"/>
      <c r="O127" s="385"/>
      <c r="P127" s="385"/>
      <c r="Q127" s="385"/>
      <c r="R127" s="385"/>
      <c r="S127" s="385"/>
      <c r="T127" s="385"/>
      <c r="U127" s="385"/>
      <c r="V127" s="385"/>
      <c r="W127" s="365"/>
      <c r="X127" s="395"/>
      <c r="Y127" s="395"/>
      <c r="Z127" s="395"/>
      <c r="AA127" s="395"/>
      <c r="AB127" s="395"/>
      <c r="AC127" s="395"/>
      <c r="AD127" s="18"/>
      <c r="AE127" s="18"/>
      <c r="AF127" s="11"/>
      <c r="AG127" s="11"/>
      <c r="AH127" s="11"/>
      <c r="AI127" s="11"/>
      <c r="AJ127" s="11"/>
      <c r="AK127" s="11"/>
      <c r="AL127" s="365"/>
      <c r="AM127" s="365"/>
      <c r="AN127" s="365"/>
      <c r="AO127" s="365"/>
      <c r="AP127" s="365"/>
      <c r="AQ127" s="365"/>
      <c r="AR127" s="365"/>
      <c r="AS127" s="365"/>
      <c r="AT127" s="365"/>
      <c r="AU127" s="365"/>
      <c r="AV127" s="365"/>
      <c r="AW127" s="365"/>
      <c r="AX127" s="365"/>
      <c r="AY127" s="365"/>
      <c r="AZ127" s="365"/>
      <c r="BA127" s="365"/>
      <c r="BB127" s="401"/>
      <c r="BC127" s="416"/>
      <c r="BD127" s="1612"/>
      <c r="BE127" s="1612"/>
      <c r="BF127" s="1612"/>
      <c r="BG127" s="1612"/>
      <c r="BH127" s="1612"/>
      <c r="BI127" s="1612"/>
      <c r="BJ127" s="1612"/>
      <c r="BK127" s="1613"/>
      <c r="BM127" s="11"/>
      <c r="BN127" s="11"/>
      <c r="BO127" s="11"/>
      <c r="BP127" s="11"/>
      <c r="BQ127" s="11"/>
      <c r="BR127" s="11"/>
      <c r="BS127" s="11"/>
      <c r="BT127" s="11"/>
      <c r="BU127" s="11"/>
      <c r="BV127" s="11"/>
      <c r="BW127" s="11"/>
      <c r="BX127" s="11"/>
      <c r="BY127" s="11"/>
      <c r="BZ127" s="11"/>
      <c r="CA127" s="11"/>
      <c r="CB127" s="11"/>
      <c r="CC127" s="11"/>
      <c r="CD127" s="11"/>
      <c r="CE127" s="11"/>
      <c r="CF127" s="18"/>
      <c r="CG127" s="18"/>
      <c r="CH127" s="18"/>
      <c r="CI127" s="18"/>
      <c r="CJ127" s="18"/>
      <c r="CK127" s="18"/>
      <c r="CL127" s="18"/>
      <c r="CM127" s="18"/>
      <c r="CN127" s="18"/>
      <c r="CO127" s="18"/>
      <c r="CP127" s="18"/>
      <c r="CQ127" s="18"/>
      <c r="CR127" s="18"/>
      <c r="CS127" s="18"/>
      <c r="CT127" s="18"/>
      <c r="CU127" s="18"/>
      <c r="CV127" s="18"/>
      <c r="CW127" s="18"/>
      <c r="CX127" s="18"/>
      <c r="CY127" s="18"/>
      <c r="CZ127" s="18"/>
      <c r="DA127" s="18"/>
      <c r="DB127" s="18"/>
      <c r="DC127" s="18"/>
      <c r="DD127" s="18"/>
      <c r="DE127" s="18"/>
      <c r="DF127" s="18"/>
      <c r="DG127" s="18"/>
      <c r="DH127" s="18"/>
      <c r="DI127" s="18"/>
      <c r="DJ127" s="18"/>
      <c r="DK127" s="10"/>
      <c r="DL127" s="1148" t="s">
        <v>382</v>
      </c>
      <c r="DM127" s="1149"/>
    </row>
    <row r="128" spans="2:117" ht="8.25" customHeight="1" thickBot="1">
      <c r="B128" s="17"/>
      <c r="C128" s="11"/>
      <c r="D128" s="11"/>
      <c r="E128" s="11"/>
      <c r="F128" s="11"/>
      <c r="G128" s="19"/>
      <c r="H128" s="1171"/>
      <c r="I128" s="1171"/>
      <c r="J128" s="1171"/>
      <c r="K128" s="66"/>
      <c r="L128" s="66"/>
      <c r="M128" s="66"/>
      <c r="N128" s="386"/>
      <c r="O128" s="387"/>
      <c r="P128" s="387"/>
      <c r="Q128" s="387"/>
      <c r="R128" s="387"/>
      <c r="S128" s="387"/>
      <c r="T128" s="22" t="s">
        <v>33</v>
      </c>
      <c r="U128" s="387"/>
      <c r="V128" s="387"/>
      <c r="W128" s="22" t="s">
        <v>34</v>
      </c>
      <c r="X128" s="22"/>
      <c r="Y128" s="22"/>
      <c r="Z128" s="22" t="s">
        <v>35</v>
      </c>
      <c r="AA128" s="22"/>
      <c r="AB128" s="22"/>
      <c r="AC128" s="22" t="s">
        <v>32</v>
      </c>
      <c r="AD128" s="22"/>
      <c r="AE128" s="22"/>
      <c r="AF128" s="22" t="s">
        <v>33</v>
      </c>
      <c r="AG128" s="22"/>
      <c r="AH128" s="22"/>
      <c r="AI128" s="22" t="s">
        <v>34</v>
      </c>
      <c r="AJ128" s="22"/>
      <c r="AK128" s="22"/>
      <c r="AL128" s="22" t="s">
        <v>36</v>
      </c>
      <c r="AM128" s="22"/>
      <c r="AN128" s="22"/>
      <c r="AO128" s="22" t="s">
        <v>32</v>
      </c>
      <c r="AP128" s="22"/>
      <c r="AQ128" s="22"/>
      <c r="AR128" s="22" t="s">
        <v>33</v>
      </c>
      <c r="AS128" s="22"/>
      <c r="AT128" s="22"/>
      <c r="AU128" s="22" t="s">
        <v>34</v>
      </c>
      <c r="AV128" s="22"/>
      <c r="AW128" s="22"/>
      <c r="AX128" s="22" t="s">
        <v>27</v>
      </c>
      <c r="AY128" s="22"/>
      <c r="AZ128" s="155"/>
      <c r="BA128" s="155"/>
      <c r="BB128" s="11"/>
      <c r="BC128" s="417"/>
      <c r="BD128" s="1612"/>
      <c r="BE128" s="1612"/>
      <c r="BF128" s="1612"/>
      <c r="BG128" s="1612"/>
      <c r="BH128" s="1612"/>
      <c r="BI128" s="1612"/>
      <c r="BJ128" s="1612"/>
      <c r="BK128" s="1613"/>
      <c r="BL128" s="11"/>
      <c r="BM128" s="740"/>
      <c r="BN128" s="741"/>
      <c r="BO128" s="741"/>
      <c r="BP128" s="741"/>
      <c r="BQ128" s="741"/>
      <c r="BR128" s="741"/>
      <c r="BS128" s="741"/>
      <c r="BT128" s="741"/>
      <c r="BU128" s="741"/>
      <c r="BV128" s="741"/>
      <c r="BW128" s="741"/>
      <c r="BX128" s="741"/>
      <c r="BY128" s="741"/>
      <c r="BZ128" s="741"/>
      <c r="CA128" s="741"/>
      <c r="CB128" s="741"/>
      <c r="CC128" s="741"/>
      <c r="CD128" s="741"/>
      <c r="CE128" s="741"/>
      <c r="CF128" s="741"/>
      <c r="CG128" s="741"/>
      <c r="CH128" s="741"/>
      <c r="CI128" s="741"/>
      <c r="CJ128" s="741"/>
      <c r="CK128" s="741"/>
      <c r="CL128" s="741"/>
      <c r="CM128" s="741"/>
      <c r="CN128" s="741"/>
      <c r="CO128" s="741"/>
      <c r="CP128" s="741"/>
      <c r="CQ128" s="741"/>
      <c r="CR128" s="741"/>
      <c r="CS128" s="741"/>
      <c r="CT128" s="741"/>
      <c r="CU128" s="741"/>
      <c r="CV128" s="741"/>
      <c r="CW128" s="741"/>
      <c r="CX128" s="741"/>
      <c r="CY128" s="741"/>
      <c r="CZ128" s="741"/>
      <c r="DA128" s="741"/>
      <c r="DB128" s="741"/>
      <c r="DC128" s="741"/>
      <c r="DD128" s="741"/>
      <c r="DE128" s="741"/>
      <c r="DF128" s="741"/>
      <c r="DG128" s="741"/>
      <c r="DH128" s="741"/>
      <c r="DI128" s="741"/>
      <c r="DJ128" s="742"/>
      <c r="DK128" s="11"/>
      <c r="DL128" s="748" t="s">
        <v>742</v>
      </c>
      <c r="DM128" s="748" t="s">
        <v>712</v>
      </c>
    </row>
    <row r="129" spans="1:121" ht="8.25" customHeight="1">
      <c r="B129" s="17"/>
      <c r="C129" s="11"/>
      <c r="D129" s="11"/>
      <c r="E129" s="11"/>
      <c r="F129" s="11"/>
      <c r="G129" s="19"/>
      <c r="H129" s="1150" t="s">
        <v>66</v>
      </c>
      <c r="I129" s="1151"/>
      <c r="J129" s="1151"/>
      <c r="K129" s="1151"/>
      <c r="L129" s="1151"/>
      <c r="M129" s="1152"/>
      <c r="N129" s="368"/>
      <c r="O129" s="369"/>
      <c r="P129" s="369"/>
      <c r="Q129" s="369"/>
      <c r="R129" s="369"/>
      <c r="S129" s="1186" t="str">
        <f>IF(ISERROR(MID('保険料計算シート（非表示）'!E22,LEN('保険料計算シート（非表示）'!E22)-10,1)),"",MID('保険料計算シート（非表示）'!E22,LEN('保険料計算シート（非表示）'!E22)-10,1))</f>
        <v/>
      </c>
      <c r="T129" s="1187"/>
      <c r="U129" s="1187"/>
      <c r="V129" s="1178" t="str">
        <f>IF(ISERROR(MID('保険料計算シート（非表示）'!E22,LEN('保険料計算シート（非表示）'!E22)-9,1)),"",MID('保険料計算シート（非表示）'!E22,LEN('保険料計算シート（非表示）'!E22)-9,1))</f>
        <v/>
      </c>
      <c r="W129" s="1178"/>
      <c r="X129" s="1178"/>
      <c r="Y129" s="1423" t="str">
        <f>IF(ISERROR(MID('保険料計算シート（非表示）'!E22,LEN('保険料計算シート（非表示）'!E22)-8,1)),"",MID('保険料計算シート（非表示）'!E22,LEN('保険料計算シート（非表示）'!E22)-8,1))</f>
        <v/>
      </c>
      <c r="Z129" s="1178"/>
      <c r="AA129" s="1178"/>
      <c r="AB129" s="1178" t="str">
        <f>IF(ISERROR(MID('保険料計算シート（非表示）'!E22,LEN('保険料計算シート（非表示）'!E22)-7,1)),"",MID('保険料計算シート（非表示）'!E22,LEN('保険料計算シート（非表示）'!E22)-7,1))</f>
        <v/>
      </c>
      <c r="AC129" s="1178"/>
      <c r="AD129" s="1178"/>
      <c r="AE129" s="1178" t="str">
        <f>IF(ISERROR(MID('保険料計算シート（非表示）'!E22,LEN('保険料計算シート（非表示）'!E22)-6,1)),"",MID('保険料計算シート（非表示）'!E22,LEN('保険料計算シート（非表示）'!E22)-6,1))</f>
        <v/>
      </c>
      <c r="AF129" s="1178"/>
      <c r="AG129" s="1178"/>
      <c r="AH129" s="1178" t="str">
        <f>IF(ISERROR(MID('保険料計算シート（非表示）'!E22,LEN('保険料計算シート（非表示）'!E22)-5,1)),"",MID('保険料計算シート（非表示）'!E22,LEN('保険料計算シート（非表示）'!E22)-5,1))</f>
        <v/>
      </c>
      <c r="AI129" s="1178"/>
      <c r="AJ129" s="1178"/>
      <c r="AK129" s="1178" t="str">
        <f>IF(ISERROR(MID('保険料計算シート（非表示）'!E22,LEN('保険料計算シート（非表示）'!E22)-4,1)),"",MID('保険料計算シート（非表示）'!E22,LEN('保険料計算シート（非表示）'!E22)-4,1))</f>
        <v/>
      </c>
      <c r="AL129" s="1178"/>
      <c r="AM129" s="1178"/>
      <c r="AN129" s="1178" t="str">
        <f>IF(ISERROR(MID('保険料計算シート（非表示）'!E22,LEN('保険料計算シート（非表示）'!E22)-3,1)),"",MID('保険料計算シート（非表示）'!E22,LEN('保険料計算シート（非表示）'!E22)-3,1))</f>
        <v/>
      </c>
      <c r="AO129" s="1178"/>
      <c r="AP129" s="1178"/>
      <c r="AQ129" s="1178" t="str">
        <f>IF(ISERROR(MID('保険料計算シート（非表示）'!E22,LEN('保険料計算シート（非表示）'!E22)-2,1)),"",MID('保険料計算シート（非表示）'!E22,LEN('保険料計算シート（非表示）'!E22)-2,1))</f>
        <v/>
      </c>
      <c r="AR129" s="1178"/>
      <c r="AS129" s="1178"/>
      <c r="AT129" s="1178" t="str">
        <f>IF(ISERROR(MID('保険料計算シート（非表示）'!E22,LEN('保険料計算シート（非表示）'!E22)-1,1)),"",MID('保険料計算シート（非表示）'!E22,LEN('保険料計算シート（非表示）'!E22)-1,1))</f>
        <v/>
      </c>
      <c r="AU129" s="1178"/>
      <c r="AV129" s="1178"/>
      <c r="AW129" s="1178" t="str">
        <f>IF('保険料計算シート（非表示）'!E22=0,"",IF(ISERROR(MID('保険料計算シート（非表示）'!E22,LEN('保険料計算シート（非表示）'!E22),1)),"",MID('保険料計算シート（非表示）'!E22,LEN('保険料計算シート（非表示）'!E22),1)))</f>
        <v/>
      </c>
      <c r="AX129" s="1178"/>
      <c r="AY129" s="1238"/>
      <c r="AZ129" s="1417"/>
      <c r="BA129" s="1418"/>
      <c r="BB129" s="11"/>
      <c r="BC129" s="417"/>
      <c r="BD129" s="1612"/>
      <c r="BE129" s="1612"/>
      <c r="BF129" s="1612"/>
      <c r="BG129" s="1612"/>
      <c r="BH129" s="1612"/>
      <c r="BI129" s="1612"/>
      <c r="BJ129" s="1612"/>
      <c r="BK129" s="1613"/>
      <c r="BL129" s="11"/>
      <c r="BM129" s="743"/>
      <c r="BN129" s="739"/>
      <c r="BO129" s="1609" t="s">
        <v>741</v>
      </c>
      <c r="BP129" s="1609"/>
      <c r="BQ129" s="1609"/>
      <c r="BR129" s="1609"/>
      <c r="BS129" s="1609"/>
      <c r="BT129" s="1609"/>
      <c r="BU129" s="1609"/>
      <c r="BV129" s="1609"/>
      <c r="BW129" s="1609"/>
      <c r="BX129" s="1609"/>
      <c r="BY129" s="1609"/>
      <c r="BZ129" s="738"/>
      <c r="CA129" s="738"/>
      <c r="CB129" s="1623"/>
      <c r="CC129" s="1418"/>
      <c r="CD129" s="1600"/>
      <c r="CE129" s="1601"/>
      <c r="CF129" s="1601"/>
      <c r="CG129" s="1601"/>
      <c r="CH129" s="1601"/>
      <c r="CI129" s="1601"/>
      <c r="CJ129" s="1601"/>
      <c r="CK129" s="1601"/>
      <c r="CL129" s="1601"/>
      <c r="CM129" s="1601"/>
      <c r="CN129" s="1601"/>
      <c r="CO129" s="1601"/>
      <c r="CP129" s="1601"/>
      <c r="CQ129" s="1601"/>
      <c r="CR129" s="1601"/>
      <c r="CS129" s="1601"/>
      <c r="CT129" s="1601"/>
      <c r="CU129" s="1601"/>
      <c r="CV129" s="1601"/>
      <c r="CW129" s="1601"/>
      <c r="CX129" s="1601"/>
      <c r="CY129" s="1601"/>
      <c r="CZ129" s="1601"/>
      <c r="DA129" s="1601"/>
      <c r="DB129" s="1601"/>
      <c r="DC129" s="1601"/>
      <c r="DD129" s="1602"/>
      <c r="DE129" s="738"/>
      <c r="DF129" s="738"/>
      <c r="DG129" s="738"/>
      <c r="DH129" s="738"/>
      <c r="DI129" s="738"/>
      <c r="DJ129" s="744"/>
      <c r="DK129" s="11"/>
      <c r="DL129" s="750"/>
      <c r="DM129" s="749">
        <v>1</v>
      </c>
    </row>
    <row r="130" spans="1:121" ht="8.25" customHeight="1">
      <c r="B130" s="399"/>
      <c r="C130" s="8"/>
      <c r="D130" s="8"/>
      <c r="E130" s="8"/>
      <c r="F130" s="8"/>
      <c r="G130" s="400"/>
      <c r="H130" s="1150"/>
      <c r="I130" s="1151"/>
      <c r="J130" s="1151"/>
      <c r="K130" s="1151"/>
      <c r="L130" s="1151"/>
      <c r="M130" s="1152"/>
      <c r="N130" s="17"/>
      <c r="O130" s="11"/>
      <c r="P130" s="11"/>
      <c r="Q130" s="11"/>
      <c r="R130" s="11"/>
      <c r="S130" s="1186"/>
      <c r="T130" s="1187"/>
      <c r="U130" s="1187"/>
      <c r="V130" s="1178"/>
      <c r="W130" s="1178"/>
      <c r="X130" s="1178"/>
      <c r="Y130" s="1423"/>
      <c r="Z130" s="1178"/>
      <c r="AA130" s="1178"/>
      <c r="AB130" s="1178"/>
      <c r="AC130" s="1178"/>
      <c r="AD130" s="1178"/>
      <c r="AE130" s="1178"/>
      <c r="AF130" s="1178"/>
      <c r="AG130" s="1178"/>
      <c r="AH130" s="1178"/>
      <c r="AI130" s="1178"/>
      <c r="AJ130" s="1178"/>
      <c r="AK130" s="1178"/>
      <c r="AL130" s="1178"/>
      <c r="AM130" s="1178"/>
      <c r="AN130" s="1178"/>
      <c r="AO130" s="1178"/>
      <c r="AP130" s="1178"/>
      <c r="AQ130" s="1178"/>
      <c r="AR130" s="1178"/>
      <c r="AS130" s="1178"/>
      <c r="AT130" s="1178"/>
      <c r="AU130" s="1178"/>
      <c r="AV130" s="1178"/>
      <c r="AW130" s="1178"/>
      <c r="AX130" s="1178"/>
      <c r="AY130" s="1238"/>
      <c r="AZ130" s="1419"/>
      <c r="BA130" s="1418"/>
      <c r="BB130" s="155"/>
      <c r="BC130" s="418"/>
      <c r="BD130" s="1612"/>
      <c r="BE130" s="1612"/>
      <c r="BF130" s="1612"/>
      <c r="BG130" s="1612"/>
      <c r="BH130" s="1612"/>
      <c r="BI130" s="1612"/>
      <c r="BJ130" s="1612"/>
      <c r="BK130" s="1613"/>
      <c r="BL130" s="11"/>
      <c r="BM130" s="743"/>
      <c r="BN130" s="738"/>
      <c r="BO130" s="1609"/>
      <c r="BP130" s="1609"/>
      <c r="BQ130" s="1609"/>
      <c r="BR130" s="1609"/>
      <c r="BS130" s="1609"/>
      <c r="BT130" s="1609"/>
      <c r="BU130" s="1609"/>
      <c r="BV130" s="1609"/>
      <c r="BW130" s="1609"/>
      <c r="BX130" s="1609"/>
      <c r="BY130" s="1609"/>
      <c r="BZ130" s="738"/>
      <c r="CA130" s="738"/>
      <c r="CB130" s="1418"/>
      <c r="CC130" s="1418"/>
      <c r="CD130" s="1603"/>
      <c r="CE130" s="1604"/>
      <c r="CF130" s="1604"/>
      <c r="CG130" s="1604"/>
      <c r="CH130" s="1604"/>
      <c r="CI130" s="1604"/>
      <c r="CJ130" s="1604"/>
      <c r="CK130" s="1604"/>
      <c r="CL130" s="1604"/>
      <c r="CM130" s="1604"/>
      <c r="CN130" s="1604"/>
      <c r="CO130" s="1604"/>
      <c r="CP130" s="1604"/>
      <c r="CQ130" s="1604"/>
      <c r="CR130" s="1604"/>
      <c r="CS130" s="1604"/>
      <c r="CT130" s="1604"/>
      <c r="CU130" s="1604"/>
      <c r="CV130" s="1604"/>
      <c r="CW130" s="1604"/>
      <c r="CX130" s="1604"/>
      <c r="CY130" s="1604"/>
      <c r="CZ130" s="1604"/>
      <c r="DA130" s="1604"/>
      <c r="DB130" s="1604"/>
      <c r="DC130" s="1604"/>
      <c r="DD130" s="1605"/>
      <c r="DE130" s="738"/>
      <c r="DF130" s="738"/>
      <c r="DG130" s="738"/>
      <c r="DH130" s="738"/>
      <c r="DI130" s="738"/>
      <c r="DJ130" s="744"/>
      <c r="DK130" s="11"/>
      <c r="DL130" s="409"/>
      <c r="DM130" s="749">
        <v>2</v>
      </c>
    </row>
    <row r="131" spans="1:121" ht="8.25" customHeight="1" thickBot="1">
      <c r="B131" s="399"/>
      <c r="C131" s="8"/>
      <c r="D131" s="8"/>
      <c r="E131" s="8"/>
      <c r="F131" s="8"/>
      <c r="G131" s="400"/>
      <c r="H131" s="399"/>
      <c r="I131" s="8"/>
      <c r="J131" s="8"/>
      <c r="K131" s="8"/>
      <c r="L131" s="8"/>
      <c r="M131" s="400"/>
      <c r="N131" s="17"/>
      <c r="O131" s="11"/>
      <c r="P131" s="11"/>
      <c r="Q131" s="11"/>
      <c r="R131" s="11"/>
      <c r="S131" s="1186"/>
      <c r="T131" s="1187"/>
      <c r="U131" s="1187"/>
      <c r="V131" s="1178"/>
      <c r="W131" s="1178"/>
      <c r="X131" s="1178"/>
      <c r="Y131" s="1423"/>
      <c r="Z131" s="1178"/>
      <c r="AA131" s="1178"/>
      <c r="AB131" s="1178"/>
      <c r="AC131" s="1178"/>
      <c r="AD131" s="1178"/>
      <c r="AE131" s="1178"/>
      <c r="AF131" s="1178"/>
      <c r="AG131" s="1178"/>
      <c r="AH131" s="1178"/>
      <c r="AI131" s="1178"/>
      <c r="AJ131" s="1178"/>
      <c r="AK131" s="1178"/>
      <c r="AL131" s="1178"/>
      <c r="AM131" s="1178"/>
      <c r="AN131" s="1178"/>
      <c r="AO131" s="1178"/>
      <c r="AP131" s="1178"/>
      <c r="AQ131" s="1178"/>
      <c r="AR131" s="1178"/>
      <c r="AS131" s="1178"/>
      <c r="AT131" s="1178"/>
      <c r="AU131" s="1178"/>
      <c r="AV131" s="1178"/>
      <c r="AW131" s="1178"/>
      <c r="AX131" s="1178"/>
      <c r="AY131" s="1238"/>
      <c r="AZ131" s="1419"/>
      <c r="BA131" s="1418"/>
      <c r="BB131" s="1418" t="s">
        <v>27</v>
      </c>
      <c r="BC131" s="1620"/>
      <c r="BD131" s="1612"/>
      <c r="BE131" s="1612"/>
      <c r="BF131" s="1612"/>
      <c r="BG131" s="1612"/>
      <c r="BH131" s="1612"/>
      <c r="BI131" s="1612"/>
      <c r="BJ131" s="1612"/>
      <c r="BK131" s="1613"/>
      <c r="BL131" s="11"/>
      <c r="BM131" s="743"/>
      <c r="BN131" s="738"/>
      <c r="BO131" s="1609"/>
      <c r="BP131" s="1609"/>
      <c r="BQ131" s="1609"/>
      <c r="BR131" s="1609"/>
      <c r="BS131" s="1609"/>
      <c r="BT131" s="1609"/>
      <c r="BU131" s="1609"/>
      <c r="BV131" s="1609"/>
      <c r="BW131" s="1609"/>
      <c r="BX131" s="1609"/>
      <c r="BY131" s="1609"/>
      <c r="BZ131" s="738"/>
      <c r="CA131" s="738"/>
      <c r="CB131" s="1418"/>
      <c r="CC131" s="1418"/>
      <c r="CD131" s="1606"/>
      <c r="CE131" s="1607"/>
      <c r="CF131" s="1607"/>
      <c r="CG131" s="1607"/>
      <c r="CH131" s="1607"/>
      <c r="CI131" s="1607"/>
      <c r="CJ131" s="1607"/>
      <c r="CK131" s="1607"/>
      <c r="CL131" s="1607"/>
      <c r="CM131" s="1607"/>
      <c r="CN131" s="1607"/>
      <c r="CO131" s="1607"/>
      <c r="CP131" s="1607"/>
      <c r="CQ131" s="1607"/>
      <c r="CR131" s="1607"/>
      <c r="CS131" s="1607"/>
      <c r="CT131" s="1607"/>
      <c r="CU131" s="1607"/>
      <c r="CV131" s="1607"/>
      <c r="CW131" s="1607"/>
      <c r="CX131" s="1607"/>
      <c r="CY131" s="1607"/>
      <c r="CZ131" s="1607"/>
      <c r="DA131" s="1607"/>
      <c r="DB131" s="1607"/>
      <c r="DC131" s="1607"/>
      <c r="DD131" s="1608"/>
      <c r="DE131" s="738"/>
      <c r="DF131" s="738"/>
      <c r="DG131" s="738"/>
      <c r="DH131" s="738"/>
      <c r="DI131" s="738"/>
      <c r="DJ131" s="744"/>
      <c r="DK131" s="11"/>
      <c r="DL131" s="409"/>
      <c r="DM131" s="751">
        <v>3</v>
      </c>
    </row>
    <row r="132" spans="1:121" ht="8.25" customHeight="1">
      <c r="B132" s="20"/>
      <c r="C132" s="13"/>
      <c r="D132" s="13"/>
      <c r="E132" s="13"/>
      <c r="F132" s="13"/>
      <c r="G132" s="21"/>
      <c r="H132" s="20"/>
      <c r="I132" s="13"/>
      <c r="J132" s="13"/>
      <c r="K132" s="13"/>
      <c r="L132" s="13"/>
      <c r="M132" s="21"/>
      <c r="N132" s="20"/>
      <c r="O132" s="13"/>
      <c r="P132" s="13"/>
      <c r="Q132" s="13"/>
      <c r="R132" s="13"/>
      <c r="S132" s="42"/>
      <c r="T132" s="42"/>
      <c r="U132" s="42"/>
      <c r="V132" s="42"/>
      <c r="W132" s="42"/>
      <c r="X132" s="1228" t="s">
        <v>117</v>
      </c>
      <c r="Y132" s="1228"/>
      <c r="Z132" s="13"/>
      <c r="AA132" s="13"/>
      <c r="AB132" s="13"/>
      <c r="AC132" s="13"/>
      <c r="AD132" s="13"/>
      <c r="AE132" s="13"/>
      <c r="AF132" s="13"/>
      <c r="AG132" s="1228" t="s">
        <v>117</v>
      </c>
      <c r="AH132" s="1228"/>
      <c r="AI132" s="13"/>
      <c r="AJ132" s="13"/>
      <c r="AK132" s="13"/>
      <c r="AL132" s="13"/>
      <c r="AM132" s="13"/>
      <c r="AN132" s="13"/>
      <c r="AO132" s="13"/>
      <c r="AP132" s="1228" t="s">
        <v>117</v>
      </c>
      <c r="AQ132" s="1228"/>
      <c r="AR132" s="13"/>
      <c r="AS132" s="13"/>
      <c r="AT132" s="13"/>
      <c r="AU132" s="13"/>
      <c r="AV132" s="13"/>
      <c r="AW132" s="13"/>
      <c r="AX132" s="13"/>
      <c r="AY132" s="13"/>
      <c r="AZ132" s="402"/>
      <c r="BA132" s="402"/>
      <c r="BB132" s="1543"/>
      <c r="BC132" s="1621"/>
      <c r="BD132" s="1614"/>
      <c r="BE132" s="1614"/>
      <c r="BF132" s="1614"/>
      <c r="BG132" s="1614"/>
      <c r="BH132" s="1614"/>
      <c r="BI132" s="1614"/>
      <c r="BJ132" s="1614"/>
      <c r="BK132" s="1615"/>
      <c r="BL132" s="11"/>
      <c r="BM132" s="745"/>
      <c r="BN132" s="746"/>
      <c r="BO132" s="746"/>
      <c r="BP132" s="746"/>
      <c r="BQ132" s="746"/>
      <c r="BR132" s="746"/>
      <c r="BS132" s="746"/>
      <c r="BT132" s="746"/>
      <c r="BU132" s="746"/>
      <c r="BV132" s="746"/>
      <c r="BW132" s="746"/>
      <c r="BX132" s="746"/>
      <c r="BY132" s="746"/>
      <c r="BZ132" s="746"/>
      <c r="CA132" s="746"/>
      <c r="CB132" s="746"/>
      <c r="CC132" s="746"/>
      <c r="CD132" s="746"/>
      <c r="CE132" s="746"/>
      <c r="CF132" s="746"/>
      <c r="CG132" s="746"/>
      <c r="CH132" s="746"/>
      <c r="CI132" s="746"/>
      <c r="CJ132" s="746"/>
      <c r="CK132" s="746"/>
      <c r="CL132" s="746"/>
      <c r="CM132" s="746"/>
      <c r="CN132" s="746"/>
      <c r="CO132" s="746"/>
      <c r="CP132" s="746"/>
      <c r="CQ132" s="746"/>
      <c r="CR132" s="746"/>
      <c r="CS132" s="746"/>
      <c r="CT132" s="746"/>
      <c r="CU132" s="746"/>
      <c r="CV132" s="746"/>
      <c r="CW132" s="746"/>
      <c r="CX132" s="746"/>
      <c r="CY132" s="746"/>
      <c r="CZ132" s="746"/>
      <c r="DA132" s="746"/>
      <c r="DB132" s="746"/>
      <c r="DC132" s="746"/>
      <c r="DD132" s="746"/>
      <c r="DE132" s="746"/>
      <c r="DF132" s="746"/>
      <c r="DG132" s="746"/>
      <c r="DH132" s="746"/>
      <c r="DI132" s="746"/>
      <c r="DJ132" s="747"/>
      <c r="DK132" s="11"/>
      <c r="DL132" s="409"/>
      <c r="DM132" s="409"/>
    </row>
    <row r="133" spans="1:121" ht="5" customHeight="1" thickBot="1">
      <c r="N133" s="12"/>
      <c r="O133" s="12"/>
      <c r="P133" s="12"/>
      <c r="Q133" s="12"/>
      <c r="R133" s="12"/>
      <c r="S133" s="12"/>
      <c r="T133" s="12"/>
      <c r="U133" s="12"/>
      <c r="V133" s="12"/>
      <c r="W133" s="12"/>
      <c r="DL133" s="409"/>
      <c r="DM133" s="409"/>
    </row>
    <row r="134" spans="1:121" ht="8.25" customHeight="1" thickTop="1">
      <c r="A134" s="66"/>
      <c r="B134" s="66"/>
      <c r="C134" s="66"/>
      <c r="D134" s="1172" t="s">
        <v>139</v>
      </c>
      <c r="E134" s="1173"/>
      <c r="F134" s="1174"/>
      <c r="G134" s="1207" t="s">
        <v>140</v>
      </c>
      <c r="H134" s="1208"/>
      <c r="I134" s="1217" t="s">
        <v>141</v>
      </c>
      <c r="J134" s="1218"/>
      <c r="K134" s="1192" t="s">
        <v>76</v>
      </c>
      <c r="L134" s="1200"/>
      <c r="M134" s="1200"/>
      <c r="N134" s="1200"/>
      <c r="O134" s="1200"/>
      <c r="P134" s="1200"/>
      <c r="Q134" s="1200"/>
      <c r="R134" s="1200"/>
      <c r="S134" s="1200"/>
      <c r="T134" s="1200"/>
      <c r="U134" s="1200"/>
      <c r="V134" s="1200"/>
      <c r="W134" s="1200"/>
      <c r="X134" s="70"/>
      <c r="Y134" s="1192" t="s">
        <v>390</v>
      </c>
      <c r="Z134" s="1200"/>
      <c r="AA134" s="1200"/>
      <c r="AB134" s="1200"/>
      <c r="AC134" s="1200"/>
      <c r="AD134" s="1200"/>
      <c r="AE134" s="1200"/>
      <c r="AF134" s="1200"/>
      <c r="AG134" s="1200"/>
      <c r="AH134" s="1200"/>
      <c r="AI134" s="1194"/>
      <c r="AJ134" s="1194"/>
      <c r="AK134" s="1194"/>
      <c r="AL134" s="1195"/>
      <c r="AM134" s="1192" t="s">
        <v>77</v>
      </c>
      <c r="AN134" s="1200"/>
      <c r="AO134" s="1200"/>
      <c r="AP134" s="1200"/>
      <c r="AQ134" s="1200"/>
      <c r="AR134" s="1200"/>
      <c r="AS134" s="1200"/>
      <c r="AT134" s="1200"/>
      <c r="AU134" s="1200"/>
      <c r="AV134" s="1200"/>
      <c r="AW134" s="1194"/>
      <c r="AX134" s="1194"/>
      <c r="AY134" s="1194"/>
      <c r="AZ134" s="1195"/>
      <c r="BA134" s="1223" t="s">
        <v>336</v>
      </c>
      <c r="BB134" s="1224"/>
      <c r="BC134" s="1224"/>
      <c r="BD134" s="1224"/>
      <c r="BE134" s="1224"/>
      <c r="BF134" s="1224"/>
      <c r="BG134" s="1224"/>
      <c r="BH134" s="1224"/>
      <c r="BI134" s="1224"/>
      <c r="BJ134" s="1224"/>
      <c r="BK134" s="1224"/>
      <c r="BL134" s="1224"/>
      <c r="BM134" s="1882"/>
      <c r="BN134" s="1883"/>
      <c r="BO134" s="1160"/>
      <c r="BP134" s="1161"/>
      <c r="BQ134" s="1161"/>
      <c r="BR134" s="1161"/>
      <c r="BS134" s="1161"/>
      <c r="BT134" s="1161"/>
      <c r="BU134" s="1161"/>
      <c r="BV134" s="1161"/>
      <c r="BW134" s="1161"/>
      <c r="BX134" s="1161"/>
      <c r="BY134" s="1161"/>
      <c r="BZ134" s="1161"/>
      <c r="CA134" s="1162"/>
      <c r="CB134" s="1163"/>
      <c r="CC134" s="1906" t="s">
        <v>362</v>
      </c>
      <c r="CD134" s="1907"/>
      <c r="CE134" s="1907"/>
      <c r="CF134" s="1907"/>
      <c r="CG134" s="1907"/>
      <c r="CH134" s="1907"/>
      <c r="CI134" s="1907"/>
      <c r="CJ134" s="1907"/>
      <c r="CK134" s="1907"/>
      <c r="CL134" s="1907"/>
      <c r="CM134" s="1907"/>
      <c r="CN134" s="1907"/>
      <c r="CO134" s="1907"/>
      <c r="CP134" s="1908"/>
      <c r="CQ134" s="1900" t="s">
        <v>384</v>
      </c>
      <c r="CR134" s="1901"/>
      <c r="CS134" s="1901"/>
      <c r="CT134" s="1901"/>
      <c r="CU134" s="1901"/>
      <c r="CV134" s="1901"/>
      <c r="CW134" s="1901"/>
      <c r="CX134" s="1901"/>
      <c r="CY134" s="1901"/>
      <c r="CZ134" s="1901"/>
      <c r="DA134" s="1901"/>
      <c r="DB134" s="1901"/>
      <c r="DC134" s="1901"/>
      <c r="DD134" s="1901"/>
      <c r="DE134" s="1901"/>
      <c r="DF134" s="1901"/>
      <c r="DG134" s="1901"/>
      <c r="DH134" s="1901"/>
      <c r="DI134" s="1901"/>
      <c r="DJ134" s="1902"/>
      <c r="DL134" s="714" t="s">
        <v>713</v>
      </c>
      <c r="DM134" s="409"/>
    </row>
    <row r="135" spans="1:121" ht="8.25" customHeight="1">
      <c r="A135" s="66"/>
      <c r="B135" s="66"/>
      <c r="C135" s="66"/>
      <c r="D135" s="1175"/>
      <c r="E135" s="1176"/>
      <c r="F135" s="1177"/>
      <c r="G135" s="1209"/>
      <c r="H135" s="1210"/>
      <c r="I135" s="1219"/>
      <c r="J135" s="1220"/>
      <c r="K135" s="1201"/>
      <c r="L135" s="1202"/>
      <c r="M135" s="1202"/>
      <c r="N135" s="1202"/>
      <c r="O135" s="1202"/>
      <c r="P135" s="1202"/>
      <c r="Q135" s="1202"/>
      <c r="R135" s="1202"/>
      <c r="S135" s="1202"/>
      <c r="T135" s="1202"/>
      <c r="U135" s="1202"/>
      <c r="V135" s="1202"/>
      <c r="W135" s="1202"/>
      <c r="X135" s="73"/>
      <c r="Y135" s="1201"/>
      <c r="Z135" s="1202"/>
      <c r="AA135" s="1202"/>
      <c r="AB135" s="1202"/>
      <c r="AC135" s="1202"/>
      <c r="AD135" s="1202"/>
      <c r="AE135" s="1202"/>
      <c r="AF135" s="1202"/>
      <c r="AG135" s="1202"/>
      <c r="AH135" s="1202"/>
      <c r="AI135" s="1198"/>
      <c r="AJ135" s="1198"/>
      <c r="AK135" s="1198"/>
      <c r="AL135" s="1199"/>
      <c r="AM135" s="1201"/>
      <c r="AN135" s="1202"/>
      <c r="AO135" s="1202"/>
      <c r="AP135" s="1202"/>
      <c r="AQ135" s="1202"/>
      <c r="AR135" s="1202"/>
      <c r="AS135" s="1202"/>
      <c r="AT135" s="1202"/>
      <c r="AU135" s="1202"/>
      <c r="AV135" s="1202"/>
      <c r="AW135" s="1198"/>
      <c r="AX135" s="1198"/>
      <c r="AY135" s="1198"/>
      <c r="AZ135" s="1199"/>
      <c r="BA135" s="1225"/>
      <c r="BB135" s="1226"/>
      <c r="BC135" s="1226"/>
      <c r="BD135" s="1226"/>
      <c r="BE135" s="1226"/>
      <c r="BF135" s="1226"/>
      <c r="BG135" s="1226"/>
      <c r="BH135" s="1226"/>
      <c r="BI135" s="1226"/>
      <c r="BJ135" s="1226"/>
      <c r="BK135" s="1226"/>
      <c r="BL135" s="1226"/>
      <c r="BM135" s="1884"/>
      <c r="BN135" s="1885"/>
      <c r="BO135" s="1164"/>
      <c r="BP135" s="1165"/>
      <c r="BQ135" s="1165"/>
      <c r="BR135" s="1165"/>
      <c r="BS135" s="1165"/>
      <c r="BT135" s="1165"/>
      <c r="BU135" s="1165"/>
      <c r="BV135" s="1165"/>
      <c r="BW135" s="1165"/>
      <c r="BX135" s="1165"/>
      <c r="BY135" s="1165"/>
      <c r="BZ135" s="1165"/>
      <c r="CA135" s="1166"/>
      <c r="CB135" s="1167"/>
      <c r="CC135" s="1909"/>
      <c r="CD135" s="1884"/>
      <c r="CE135" s="1884"/>
      <c r="CF135" s="1884"/>
      <c r="CG135" s="1884"/>
      <c r="CH135" s="1884"/>
      <c r="CI135" s="1884"/>
      <c r="CJ135" s="1884"/>
      <c r="CK135" s="1884"/>
      <c r="CL135" s="1884"/>
      <c r="CM135" s="1884"/>
      <c r="CN135" s="1884"/>
      <c r="CO135" s="1884"/>
      <c r="CP135" s="1910"/>
      <c r="CQ135" s="1903"/>
      <c r="CR135" s="1904"/>
      <c r="CS135" s="1904"/>
      <c r="CT135" s="1904"/>
      <c r="CU135" s="1904"/>
      <c r="CV135" s="1904"/>
      <c r="CW135" s="1904"/>
      <c r="CX135" s="1904"/>
      <c r="CY135" s="1904"/>
      <c r="CZ135" s="1904"/>
      <c r="DA135" s="1904"/>
      <c r="DB135" s="1904"/>
      <c r="DC135" s="1904"/>
      <c r="DD135" s="1904"/>
      <c r="DE135" s="1904"/>
      <c r="DF135" s="1904"/>
      <c r="DG135" s="1904"/>
      <c r="DH135" s="1904"/>
      <c r="DI135" s="1904"/>
      <c r="DJ135" s="1905"/>
      <c r="DL135" s="713" t="str">
        <f>IF($CD$129="充当を優先（残額は還付）","充当を優先","充当しない")</f>
        <v>充当しない</v>
      </c>
      <c r="DM135" s="409"/>
    </row>
    <row r="136" spans="1:121" ht="8.25" customHeight="1">
      <c r="A136" s="66"/>
      <c r="B136" s="66"/>
      <c r="C136" s="66"/>
      <c r="D136" s="1311" t="s">
        <v>142</v>
      </c>
      <c r="E136" s="1312"/>
      <c r="F136" s="1313"/>
      <c r="G136" s="1209"/>
      <c r="H136" s="1210"/>
      <c r="I136" s="1219"/>
      <c r="J136" s="1220"/>
      <c r="K136" s="1201"/>
      <c r="L136" s="1202"/>
      <c r="M136" s="1202"/>
      <c r="N136" s="1202"/>
      <c r="O136" s="1202"/>
      <c r="P136" s="1202"/>
      <c r="Q136" s="1202"/>
      <c r="R136" s="1202"/>
      <c r="S136" s="1202"/>
      <c r="T136" s="1202"/>
      <c r="U136" s="1202"/>
      <c r="V136" s="1202"/>
      <c r="W136" s="1202"/>
      <c r="X136" s="73"/>
      <c r="Y136" s="1227"/>
      <c r="Z136" s="1198"/>
      <c r="AA136" s="1198"/>
      <c r="AB136" s="1198"/>
      <c r="AC136" s="1198"/>
      <c r="AD136" s="1198"/>
      <c r="AE136" s="1198"/>
      <c r="AF136" s="1198"/>
      <c r="AG136" s="1198"/>
      <c r="AH136" s="1198"/>
      <c r="AI136" s="1198"/>
      <c r="AJ136" s="1198"/>
      <c r="AK136" s="1198"/>
      <c r="AL136" s="1199"/>
      <c r="AM136" s="1227"/>
      <c r="AN136" s="1198"/>
      <c r="AO136" s="1198"/>
      <c r="AP136" s="1198"/>
      <c r="AQ136" s="1198"/>
      <c r="AR136" s="1198"/>
      <c r="AS136" s="1198"/>
      <c r="AT136" s="1198"/>
      <c r="AU136" s="1198"/>
      <c r="AV136" s="1198"/>
      <c r="AW136" s="1198"/>
      <c r="AX136" s="1198"/>
      <c r="AY136" s="1198"/>
      <c r="AZ136" s="1199"/>
      <c r="BA136" s="1225"/>
      <c r="BB136" s="1226"/>
      <c r="BC136" s="1226"/>
      <c r="BD136" s="1226"/>
      <c r="BE136" s="1226"/>
      <c r="BF136" s="1226"/>
      <c r="BG136" s="1226"/>
      <c r="BH136" s="1226"/>
      <c r="BI136" s="1226"/>
      <c r="BJ136" s="1226"/>
      <c r="BK136" s="1226"/>
      <c r="BL136" s="1226"/>
      <c r="BM136" s="1884"/>
      <c r="BN136" s="1885"/>
      <c r="BO136" s="1164"/>
      <c r="BP136" s="1165"/>
      <c r="BQ136" s="1165"/>
      <c r="BR136" s="1165"/>
      <c r="BS136" s="1165"/>
      <c r="BT136" s="1165"/>
      <c r="BU136" s="1165"/>
      <c r="BV136" s="1165"/>
      <c r="BW136" s="1165"/>
      <c r="BX136" s="1165"/>
      <c r="BY136" s="1165"/>
      <c r="BZ136" s="1165"/>
      <c r="CA136" s="1166"/>
      <c r="CB136" s="1167"/>
      <c r="CC136" s="1909"/>
      <c r="CD136" s="1884"/>
      <c r="CE136" s="1884"/>
      <c r="CF136" s="1884"/>
      <c r="CG136" s="1884"/>
      <c r="CH136" s="1884"/>
      <c r="CI136" s="1884"/>
      <c r="CJ136" s="1884"/>
      <c r="CK136" s="1884"/>
      <c r="CL136" s="1884"/>
      <c r="CM136" s="1884"/>
      <c r="CN136" s="1884"/>
      <c r="CO136" s="1884"/>
      <c r="CP136" s="1910"/>
      <c r="CQ136" s="67"/>
      <c r="CR136" s="8"/>
      <c r="CS136" s="8"/>
      <c r="CT136" s="8"/>
      <c r="CU136" s="8"/>
      <c r="CV136" s="8"/>
      <c r="CW136" s="8"/>
      <c r="CX136" s="8"/>
      <c r="CY136" s="8"/>
      <c r="CZ136" s="8"/>
      <c r="DA136" s="8"/>
      <c r="DB136" s="8"/>
      <c r="DC136" s="8"/>
      <c r="DD136" s="8"/>
      <c r="DE136" s="8"/>
      <c r="DF136" s="8"/>
      <c r="DG136" s="8"/>
      <c r="DH136" s="8"/>
      <c r="DI136" s="8"/>
      <c r="DJ136" s="4"/>
      <c r="DL136" s="410"/>
      <c r="DM136" s="410"/>
    </row>
    <row r="137" spans="1:121" ht="8.25" customHeight="1">
      <c r="A137" s="66"/>
      <c r="B137" s="66"/>
      <c r="C137" s="66"/>
      <c r="D137" s="1311"/>
      <c r="E137" s="1312"/>
      <c r="F137" s="1313"/>
      <c r="G137" s="1209"/>
      <c r="H137" s="1210"/>
      <c r="I137" s="1219"/>
      <c r="J137" s="1220"/>
      <c r="K137" s="1201"/>
      <c r="L137" s="1202"/>
      <c r="M137" s="1202"/>
      <c r="N137" s="1202"/>
      <c r="O137" s="1202"/>
      <c r="P137" s="1202"/>
      <c r="Q137" s="1202"/>
      <c r="R137" s="1202"/>
      <c r="S137" s="1202"/>
      <c r="T137" s="1202"/>
      <c r="U137" s="1202"/>
      <c r="V137" s="1202"/>
      <c r="W137" s="1202"/>
      <c r="X137" s="73"/>
      <c r="Y137" s="1213">
        <f>'保険料計算シート（非表示）'!E25</f>
        <v>0</v>
      </c>
      <c r="Z137" s="1214"/>
      <c r="AA137" s="1214"/>
      <c r="AB137" s="1214"/>
      <c r="AC137" s="1214"/>
      <c r="AD137" s="1214"/>
      <c r="AE137" s="1214"/>
      <c r="AF137" s="1214"/>
      <c r="AG137" s="1214"/>
      <c r="AH137" s="1214"/>
      <c r="AI137" s="1214"/>
      <c r="AJ137" s="1214"/>
      <c r="AK137" s="403"/>
      <c r="AL137" s="73"/>
      <c r="AM137" s="1213">
        <f>'保険料計算シート（非表示）'!F25</f>
        <v>0</v>
      </c>
      <c r="AN137" s="1214"/>
      <c r="AO137" s="1214"/>
      <c r="AP137" s="1214"/>
      <c r="AQ137" s="1214"/>
      <c r="AR137" s="1214"/>
      <c r="AS137" s="1214"/>
      <c r="AT137" s="1214"/>
      <c r="AU137" s="1214"/>
      <c r="AV137" s="1214"/>
      <c r="AW137" s="1214"/>
      <c r="AX137" s="1214"/>
      <c r="AY137" s="403"/>
      <c r="AZ137" s="73"/>
      <c r="BA137" s="1779">
        <f>'保険料計算シート（非表示）'!G25</f>
        <v>0</v>
      </c>
      <c r="BB137" s="1780"/>
      <c r="BC137" s="1780"/>
      <c r="BD137" s="1780"/>
      <c r="BE137" s="1780"/>
      <c r="BF137" s="1780"/>
      <c r="BG137" s="1780"/>
      <c r="BH137" s="1780"/>
      <c r="BI137" s="1780"/>
      <c r="BJ137" s="1780"/>
      <c r="BK137" s="1780"/>
      <c r="BL137" s="1780"/>
      <c r="BM137" s="404"/>
      <c r="BN137" s="72"/>
      <c r="BO137" s="1786">
        <f>'保険料計算シート（非表示）'!H25</f>
        <v>0</v>
      </c>
      <c r="BP137" s="1787"/>
      <c r="BQ137" s="1787"/>
      <c r="BR137" s="1787"/>
      <c r="BS137" s="1787"/>
      <c r="BT137" s="1787"/>
      <c r="BU137" s="1787"/>
      <c r="BV137" s="1787"/>
      <c r="BW137" s="1787"/>
      <c r="BX137" s="1787"/>
      <c r="BY137" s="1787"/>
      <c r="BZ137" s="1787"/>
      <c r="CA137" s="404"/>
      <c r="CB137" s="75"/>
      <c r="CC137" s="1886">
        <f>'保険料計算シート（非表示）'!I25</f>
        <v>0</v>
      </c>
      <c r="CD137" s="1780"/>
      <c r="CE137" s="1780"/>
      <c r="CF137" s="1780"/>
      <c r="CG137" s="1780"/>
      <c r="CH137" s="1780"/>
      <c r="CI137" s="1780"/>
      <c r="CJ137" s="1780"/>
      <c r="CK137" s="1780"/>
      <c r="CL137" s="1780"/>
      <c r="CM137" s="1780"/>
      <c r="CN137" s="1780"/>
      <c r="CO137" s="404"/>
      <c r="CP137" s="75"/>
      <c r="CQ137" s="1894">
        <f>'保険料計算シート（非表示）'!J25</f>
        <v>0</v>
      </c>
      <c r="CR137" s="1895"/>
      <c r="CS137" s="1895"/>
      <c r="CT137" s="1895"/>
      <c r="CU137" s="1895"/>
      <c r="CV137" s="1895"/>
      <c r="CW137" s="1895"/>
      <c r="CX137" s="1895"/>
      <c r="CY137" s="1895"/>
      <c r="CZ137" s="1895"/>
      <c r="DA137" s="1895"/>
      <c r="DB137" s="1895"/>
      <c r="DC137" s="1895"/>
      <c r="DD137" s="1895"/>
      <c r="DE137" s="1895"/>
      <c r="DF137" s="1896"/>
      <c r="DG137" s="1896"/>
      <c r="DH137" s="1896"/>
      <c r="DI137" s="8"/>
      <c r="DJ137" s="4"/>
      <c r="DL137" s="389"/>
      <c r="DM137" s="389"/>
    </row>
    <row r="138" spans="1:121" ht="8.25" customHeight="1">
      <c r="A138" s="66"/>
      <c r="B138" s="66"/>
      <c r="C138" s="66"/>
      <c r="D138" s="1311"/>
      <c r="E138" s="1312"/>
      <c r="F138" s="1313"/>
      <c r="G138" s="1209"/>
      <c r="H138" s="1210"/>
      <c r="I138" s="1219"/>
      <c r="J138" s="1220"/>
      <c r="K138" s="1213">
        <f>'保険料計算シート（非表示）'!D25</f>
        <v>0</v>
      </c>
      <c r="L138" s="1214"/>
      <c r="M138" s="1214"/>
      <c r="N138" s="1214"/>
      <c r="O138" s="1214"/>
      <c r="P138" s="1214"/>
      <c r="Q138" s="1214"/>
      <c r="R138" s="1214"/>
      <c r="S138" s="1214"/>
      <c r="T138" s="1214"/>
      <c r="U138" s="1214"/>
      <c r="V138" s="1214"/>
      <c r="W138" s="1203" t="s">
        <v>143</v>
      </c>
      <c r="X138" s="1204"/>
      <c r="Y138" s="1239"/>
      <c r="Z138" s="1214"/>
      <c r="AA138" s="1214"/>
      <c r="AB138" s="1214"/>
      <c r="AC138" s="1214"/>
      <c r="AD138" s="1214"/>
      <c r="AE138" s="1214"/>
      <c r="AF138" s="1214"/>
      <c r="AG138" s="1214"/>
      <c r="AH138" s="1214"/>
      <c r="AI138" s="1214"/>
      <c r="AJ138" s="1214"/>
      <c r="AK138" s="1203" t="s">
        <v>143</v>
      </c>
      <c r="AL138" s="1204"/>
      <c r="AM138" s="1239"/>
      <c r="AN138" s="1214"/>
      <c r="AO138" s="1214"/>
      <c r="AP138" s="1214"/>
      <c r="AQ138" s="1214"/>
      <c r="AR138" s="1214"/>
      <c r="AS138" s="1214"/>
      <c r="AT138" s="1214"/>
      <c r="AU138" s="1214"/>
      <c r="AV138" s="1214"/>
      <c r="AW138" s="1214"/>
      <c r="AX138" s="1214"/>
      <c r="AY138" s="1203" t="s">
        <v>143</v>
      </c>
      <c r="AZ138" s="1204"/>
      <c r="BA138" s="1781"/>
      <c r="BB138" s="1780"/>
      <c r="BC138" s="1780"/>
      <c r="BD138" s="1780"/>
      <c r="BE138" s="1780"/>
      <c r="BF138" s="1780"/>
      <c r="BG138" s="1780"/>
      <c r="BH138" s="1780"/>
      <c r="BI138" s="1780"/>
      <c r="BJ138" s="1780"/>
      <c r="BK138" s="1780"/>
      <c r="BL138" s="1780"/>
      <c r="BM138" s="1155" t="s">
        <v>361</v>
      </c>
      <c r="BN138" s="1156"/>
      <c r="BO138" s="1788"/>
      <c r="BP138" s="1787"/>
      <c r="BQ138" s="1787"/>
      <c r="BR138" s="1787"/>
      <c r="BS138" s="1787"/>
      <c r="BT138" s="1787"/>
      <c r="BU138" s="1787"/>
      <c r="BV138" s="1787"/>
      <c r="BW138" s="1787"/>
      <c r="BX138" s="1787"/>
      <c r="BY138" s="1787"/>
      <c r="BZ138" s="1787"/>
      <c r="CA138" s="1155" t="s">
        <v>360</v>
      </c>
      <c r="CB138" s="1880"/>
      <c r="CC138" s="1887"/>
      <c r="CD138" s="1780"/>
      <c r="CE138" s="1780"/>
      <c r="CF138" s="1780"/>
      <c r="CG138" s="1780"/>
      <c r="CH138" s="1780"/>
      <c r="CI138" s="1780"/>
      <c r="CJ138" s="1780"/>
      <c r="CK138" s="1780"/>
      <c r="CL138" s="1780"/>
      <c r="CM138" s="1780"/>
      <c r="CN138" s="1780"/>
      <c r="CO138" s="1155" t="s">
        <v>360</v>
      </c>
      <c r="CP138" s="1880"/>
      <c r="CQ138" s="1897"/>
      <c r="CR138" s="1895"/>
      <c r="CS138" s="1895"/>
      <c r="CT138" s="1895"/>
      <c r="CU138" s="1895"/>
      <c r="CV138" s="1895"/>
      <c r="CW138" s="1895"/>
      <c r="CX138" s="1895"/>
      <c r="CY138" s="1895"/>
      <c r="CZ138" s="1895"/>
      <c r="DA138" s="1895"/>
      <c r="DB138" s="1895"/>
      <c r="DC138" s="1895"/>
      <c r="DD138" s="1895"/>
      <c r="DE138" s="1895"/>
      <c r="DF138" s="1896"/>
      <c r="DG138" s="1896"/>
      <c r="DH138" s="1896"/>
      <c r="DI138" s="1203" t="s">
        <v>143</v>
      </c>
      <c r="DJ138" s="1204"/>
      <c r="DL138" s="389"/>
      <c r="DM138" s="389"/>
    </row>
    <row r="139" spans="1:121" ht="8.25" customHeight="1" thickBot="1">
      <c r="A139" s="66"/>
      <c r="B139" s="66"/>
      <c r="C139" s="66"/>
      <c r="D139" s="1311"/>
      <c r="E139" s="1312"/>
      <c r="F139" s="1313"/>
      <c r="G139" s="1211"/>
      <c r="H139" s="1212"/>
      <c r="I139" s="1221"/>
      <c r="J139" s="1222"/>
      <c r="K139" s="1215"/>
      <c r="L139" s="1216"/>
      <c r="M139" s="1216"/>
      <c r="N139" s="1216"/>
      <c r="O139" s="1216"/>
      <c r="P139" s="1216"/>
      <c r="Q139" s="1216"/>
      <c r="R139" s="1216"/>
      <c r="S139" s="1216"/>
      <c r="T139" s="1216"/>
      <c r="U139" s="1216"/>
      <c r="V139" s="1216"/>
      <c r="W139" s="1205"/>
      <c r="X139" s="1206"/>
      <c r="Y139" s="1215"/>
      <c r="Z139" s="1216"/>
      <c r="AA139" s="1216"/>
      <c r="AB139" s="1216"/>
      <c r="AC139" s="1216"/>
      <c r="AD139" s="1216"/>
      <c r="AE139" s="1216"/>
      <c r="AF139" s="1216"/>
      <c r="AG139" s="1216"/>
      <c r="AH139" s="1216"/>
      <c r="AI139" s="1216"/>
      <c r="AJ139" s="1216"/>
      <c r="AK139" s="1205"/>
      <c r="AL139" s="1206"/>
      <c r="AM139" s="1215"/>
      <c r="AN139" s="1216"/>
      <c r="AO139" s="1216"/>
      <c r="AP139" s="1216"/>
      <c r="AQ139" s="1216"/>
      <c r="AR139" s="1216"/>
      <c r="AS139" s="1216"/>
      <c r="AT139" s="1216"/>
      <c r="AU139" s="1216"/>
      <c r="AV139" s="1216"/>
      <c r="AW139" s="1216"/>
      <c r="AX139" s="1216"/>
      <c r="AY139" s="1205"/>
      <c r="AZ139" s="1206"/>
      <c r="BA139" s="1782"/>
      <c r="BB139" s="1783"/>
      <c r="BC139" s="1783"/>
      <c r="BD139" s="1783"/>
      <c r="BE139" s="1783"/>
      <c r="BF139" s="1783"/>
      <c r="BG139" s="1783"/>
      <c r="BH139" s="1783"/>
      <c r="BI139" s="1783"/>
      <c r="BJ139" s="1783"/>
      <c r="BK139" s="1783"/>
      <c r="BL139" s="1783"/>
      <c r="BM139" s="1157"/>
      <c r="BN139" s="1157"/>
      <c r="BO139" s="1789"/>
      <c r="BP139" s="1790"/>
      <c r="BQ139" s="1790"/>
      <c r="BR139" s="1790"/>
      <c r="BS139" s="1790"/>
      <c r="BT139" s="1790"/>
      <c r="BU139" s="1790"/>
      <c r="BV139" s="1790"/>
      <c r="BW139" s="1790"/>
      <c r="BX139" s="1790"/>
      <c r="BY139" s="1790"/>
      <c r="BZ139" s="1790"/>
      <c r="CA139" s="1157"/>
      <c r="CB139" s="1881"/>
      <c r="CC139" s="1888"/>
      <c r="CD139" s="1889"/>
      <c r="CE139" s="1889"/>
      <c r="CF139" s="1889"/>
      <c r="CG139" s="1889"/>
      <c r="CH139" s="1889"/>
      <c r="CI139" s="1889"/>
      <c r="CJ139" s="1889"/>
      <c r="CK139" s="1889"/>
      <c r="CL139" s="1889"/>
      <c r="CM139" s="1889"/>
      <c r="CN139" s="1889"/>
      <c r="CO139" s="1890"/>
      <c r="CP139" s="1891"/>
      <c r="CQ139" s="1898"/>
      <c r="CR139" s="1899"/>
      <c r="CS139" s="1899"/>
      <c r="CT139" s="1899"/>
      <c r="CU139" s="1899"/>
      <c r="CV139" s="1899"/>
      <c r="CW139" s="1899"/>
      <c r="CX139" s="1899"/>
      <c r="CY139" s="1899"/>
      <c r="CZ139" s="1899"/>
      <c r="DA139" s="1899"/>
      <c r="DB139" s="1899"/>
      <c r="DC139" s="1899"/>
      <c r="DD139" s="1899"/>
      <c r="DE139" s="1899"/>
      <c r="DF139" s="1899"/>
      <c r="DG139" s="1899"/>
      <c r="DH139" s="1899"/>
      <c r="DI139" s="1205"/>
      <c r="DJ139" s="1206"/>
      <c r="DL139" s="389"/>
      <c r="DM139" s="389"/>
    </row>
    <row r="140" spans="1:121" ht="3.75" customHeight="1" thickTop="1" thickBot="1">
      <c r="A140" s="66"/>
      <c r="B140" s="66"/>
      <c r="C140" s="66"/>
      <c r="D140" s="1311"/>
      <c r="E140" s="1312"/>
      <c r="F140" s="1313"/>
      <c r="G140" s="1229" t="s">
        <v>68</v>
      </c>
      <c r="H140" s="1230"/>
      <c r="I140" s="1230"/>
      <c r="J140" s="1231"/>
      <c r="K140" s="1223" t="s">
        <v>144</v>
      </c>
      <c r="L140" s="1224"/>
      <c r="M140" s="1224"/>
      <c r="N140" s="1224"/>
      <c r="O140" s="1224"/>
      <c r="P140" s="1224"/>
      <c r="Q140" s="1224"/>
      <c r="R140" s="1224"/>
      <c r="S140" s="1224"/>
      <c r="T140" s="1224"/>
      <c r="U140" s="1224"/>
      <c r="V140" s="69"/>
      <c r="W140" s="69"/>
      <c r="X140" s="70"/>
      <c r="Y140" s="1192" t="s">
        <v>391</v>
      </c>
      <c r="Z140" s="1200"/>
      <c r="AA140" s="1200"/>
      <c r="AB140" s="1200"/>
      <c r="AC140" s="1200"/>
      <c r="AD140" s="1200"/>
      <c r="AE140" s="1200"/>
      <c r="AF140" s="1200"/>
      <c r="AG140" s="1200"/>
      <c r="AH140" s="1200"/>
      <c r="AI140" s="1194"/>
      <c r="AJ140" s="1194"/>
      <c r="AK140" s="1194"/>
      <c r="AL140" s="1195"/>
      <c r="AM140" s="1192" t="s">
        <v>396</v>
      </c>
      <c r="AN140" s="1200"/>
      <c r="AO140" s="1200"/>
      <c r="AP140" s="1200"/>
      <c r="AQ140" s="1200"/>
      <c r="AR140" s="1200"/>
      <c r="AS140" s="1200"/>
      <c r="AT140" s="1200"/>
      <c r="AU140" s="1200"/>
      <c r="AV140" s="1200"/>
      <c r="AW140" s="1194"/>
      <c r="AX140" s="1194"/>
      <c r="AY140" s="1194"/>
      <c r="AZ140" s="1195"/>
      <c r="BA140" s="66"/>
      <c r="BB140" s="66"/>
      <c r="BC140" s="66"/>
      <c r="BD140" s="66"/>
      <c r="BE140" s="66"/>
      <c r="BF140" s="66"/>
      <c r="BG140" s="66"/>
      <c r="BH140" s="66"/>
      <c r="BI140" s="66"/>
      <c r="BJ140" s="66"/>
      <c r="BK140" s="66"/>
      <c r="BL140" s="66"/>
      <c r="BM140" s="66"/>
      <c r="BN140" s="66"/>
      <c r="BO140" s="66"/>
      <c r="BP140" s="66"/>
      <c r="BQ140" s="68"/>
      <c r="BR140" s="66"/>
      <c r="BS140" s="66"/>
      <c r="BT140" s="66"/>
      <c r="BU140" s="66"/>
      <c r="BV140" s="66"/>
      <c r="BW140" s="66"/>
      <c r="BX140" s="66"/>
      <c r="BY140" s="66"/>
      <c r="BZ140" s="66"/>
      <c r="CA140" s="66"/>
      <c r="CB140" s="66"/>
      <c r="CC140" s="66"/>
      <c r="CD140" s="66"/>
      <c r="CE140" s="66"/>
      <c r="CF140" s="66"/>
      <c r="CG140" s="66"/>
      <c r="CH140" s="66"/>
      <c r="CI140" s="66"/>
      <c r="CJ140" s="66"/>
      <c r="CK140" s="66"/>
      <c r="CL140" s="66"/>
      <c r="CM140" s="66"/>
      <c r="CN140" s="66"/>
      <c r="CO140" s="66"/>
      <c r="CP140" s="66"/>
      <c r="CQ140" s="66"/>
      <c r="CR140" s="66"/>
      <c r="CS140" s="66"/>
      <c r="CT140" s="66"/>
      <c r="CU140" s="66"/>
      <c r="CV140" s="66"/>
      <c r="CW140" s="139"/>
      <c r="CX140" s="66"/>
      <c r="CY140" s="66"/>
      <c r="CZ140" s="66"/>
      <c r="DA140" s="66"/>
      <c r="DB140" s="66"/>
      <c r="DC140" s="66"/>
      <c r="DD140" s="66"/>
      <c r="DE140" s="66"/>
      <c r="DF140" s="66"/>
      <c r="DG140" s="66"/>
      <c r="DH140" s="66"/>
      <c r="DI140" s="66"/>
      <c r="DJ140" s="66"/>
    </row>
    <row r="141" spans="1:121" ht="12" customHeight="1">
      <c r="A141" s="66"/>
      <c r="B141" s="66"/>
      <c r="C141" s="66"/>
      <c r="D141" s="1311"/>
      <c r="E141" s="1312"/>
      <c r="F141" s="1313"/>
      <c r="G141" s="1232"/>
      <c r="H141" s="1233"/>
      <c r="I141" s="1233"/>
      <c r="J141" s="1234"/>
      <c r="K141" s="1225"/>
      <c r="L141" s="1226"/>
      <c r="M141" s="1226"/>
      <c r="N141" s="1226"/>
      <c r="O141" s="1226"/>
      <c r="P141" s="1226"/>
      <c r="Q141" s="1226"/>
      <c r="R141" s="1226"/>
      <c r="S141" s="1226"/>
      <c r="T141" s="1226"/>
      <c r="U141" s="1226"/>
      <c r="V141" s="72"/>
      <c r="W141" s="72"/>
      <c r="X141" s="73"/>
      <c r="Y141" s="1201"/>
      <c r="Z141" s="1202"/>
      <c r="AA141" s="1202"/>
      <c r="AB141" s="1202"/>
      <c r="AC141" s="1202"/>
      <c r="AD141" s="1202"/>
      <c r="AE141" s="1202"/>
      <c r="AF141" s="1202"/>
      <c r="AG141" s="1202"/>
      <c r="AH141" s="1202"/>
      <c r="AI141" s="1198"/>
      <c r="AJ141" s="1198"/>
      <c r="AK141" s="1198"/>
      <c r="AL141" s="1199"/>
      <c r="AM141" s="1201"/>
      <c r="AN141" s="1202"/>
      <c r="AO141" s="1202"/>
      <c r="AP141" s="1202"/>
      <c r="AQ141" s="1202"/>
      <c r="AR141" s="1202"/>
      <c r="AS141" s="1202"/>
      <c r="AT141" s="1202"/>
      <c r="AU141" s="1202"/>
      <c r="AV141" s="1202"/>
      <c r="AW141" s="1198"/>
      <c r="AX141" s="1198"/>
      <c r="AY141" s="1198"/>
      <c r="AZ141" s="1199"/>
      <c r="BA141" s="139"/>
      <c r="BB141" s="146"/>
      <c r="BC141" s="1979">
        <v>25</v>
      </c>
      <c r="BD141" s="1980"/>
      <c r="BE141" s="1980"/>
      <c r="BF141" s="172"/>
      <c r="BG141" s="172"/>
      <c r="BH141" s="172"/>
      <c r="BI141" s="172"/>
      <c r="BJ141" s="172"/>
      <c r="BK141" s="172"/>
      <c r="BL141" s="172"/>
      <c r="BM141" s="172"/>
      <c r="BN141" s="172"/>
      <c r="BO141" s="172"/>
      <c r="BP141" s="172"/>
      <c r="BQ141" s="1923">
        <f>算定基礎賃金集計表!CS9</f>
        <v>0</v>
      </c>
      <c r="BR141" s="1924"/>
      <c r="BS141" s="1924"/>
      <c r="BT141" s="1924"/>
      <c r="BU141" s="1924"/>
      <c r="BV141" s="1924"/>
      <c r="BW141" s="1924"/>
      <c r="BX141" s="1924"/>
      <c r="BY141" s="1924"/>
      <c r="BZ141" s="1924"/>
      <c r="CA141" s="1924"/>
      <c r="CB141" s="1924"/>
      <c r="CC141" s="1924"/>
      <c r="CD141" s="1924"/>
      <c r="CE141" s="1924"/>
      <c r="CF141" s="1924"/>
      <c r="CG141" s="1924"/>
      <c r="CH141" s="1924"/>
      <c r="CI141" s="1924"/>
      <c r="CJ141" s="1924"/>
      <c r="CK141" s="1924"/>
      <c r="CL141" s="1924"/>
      <c r="CM141" s="1924"/>
      <c r="CN141" s="1924"/>
      <c r="CO141" s="1924"/>
      <c r="CP141" s="1924"/>
      <c r="CQ141" s="1924"/>
      <c r="CR141" s="1924"/>
      <c r="CS141" s="1924"/>
      <c r="CT141" s="1924"/>
      <c r="CU141" s="1924"/>
      <c r="CV141" s="1925"/>
      <c r="CW141" s="206"/>
      <c r="CX141" s="1770">
        <v>23</v>
      </c>
      <c r="CY141" s="1771"/>
      <c r="CZ141" s="1763" t="s">
        <v>363</v>
      </c>
      <c r="DA141" s="1764"/>
      <c r="DB141" s="1764"/>
      <c r="DC141" s="1764"/>
      <c r="DD141" s="1764"/>
      <c r="DE141" s="1764"/>
      <c r="DF141" s="1764"/>
      <c r="DG141" s="1764"/>
      <c r="DH141" s="1765"/>
      <c r="DI141" s="1765"/>
      <c r="DJ141" s="1766"/>
    </row>
    <row r="142" spans="1:121" ht="8.25" customHeight="1">
      <c r="A142" s="66"/>
      <c r="B142" s="66"/>
      <c r="C142" s="66"/>
      <c r="D142" s="1311"/>
      <c r="E142" s="1312"/>
      <c r="F142" s="1313"/>
      <c r="G142" s="1232"/>
      <c r="H142" s="1233"/>
      <c r="I142" s="1233"/>
      <c r="J142" s="1234"/>
      <c r="K142" s="1225"/>
      <c r="L142" s="1226"/>
      <c r="M142" s="1226"/>
      <c r="N142" s="1226"/>
      <c r="O142" s="1226"/>
      <c r="P142" s="1226"/>
      <c r="Q142" s="1226"/>
      <c r="R142" s="1226"/>
      <c r="S142" s="1226"/>
      <c r="T142" s="1226"/>
      <c r="U142" s="1226"/>
      <c r="V142" s="72"/>
      <c r="W142" s="72"/>
      <c r="X142" s="73"/>
      <c r="Y142" s="1201"/>
      <c r="Z142" s="1202"/>
      <c r="AA142" s="1202"/>
      <c r="AB142" s="1202"/>
      <c r="AC142" s="1202"/>
      <c r="AD142" s="1202"/>
      <c r="AE142" s="1202"/>
      <c r="AF142" s="1202"/>
      <c r="AG142" s="1202"/>
      <c r="AH142" s="1202"/>
      <c r="AI142" s="1198"/>
      <c r="AJ142" s="1198"/>
      <c r="AK142" s="1198"/>
      <c r="AL142" s="1199"/>
      <c r="AM142" s="1201"/>
      <c r="AN142" s="1202"/>
      <c r="AO142" s="1202"/>
      <c r="AP142" s="1202"/>
      <c r="AQ142" s="1202"/>
      <c r="AR142" s="1202"/>
      <c r="AS142" s="1202"/>
      <c r="AT142" s="1202"/>
      <c r="AU142" s="1202"/>
      <c r="AV142" s="1202"/>
      <c r="AW142" s="1198"/>
      <c r="AX142" s="1198"/>
      <c r="AY142" s="1198"/>
      <c r="AZ142" s="1199"/>
      <c r="BA142" s="139"/>
      <c r="BB142" s="146"/>
      <c r="BC142" s="1981"/>
      <c r="BD142" s="1982"/>
      <c r="BE142" s="1982"/>
      <c r="BF142" s="1911" t="s">
        <v>145</v>
      </c>
      <c r="BG142" s="1911"/>
      <c r="BH142" s="1911"/>
      <c r="BI142" s="1911"/>
      <c r="BJ142" s="1911"/>
      <c r="BK142" s="1911"/>
      <c r="BL142" s="1911"/>
      <c r="BM142" s="1911"/>
      <c r="BN142" s="1911"/>
      <c r="BO142" s="174"/>
      <c r="BP142" s="173"/>
      <c r="BQ142" s="1926"/>
      <c r="BR142" s="1927"/>
      <c r="BS142" s="1927"/>
      <c r="BT142" s="1927"/>
      <c r="BU142" s="1927"/>
      <c r="BV142" s="1927"/>
      <c r="BW142" s="1927"/>
      <c r="BX142" s="1927"/>
      <c r="BY142" s="1927"/>
      <c r="BZ142" s="1927"/>
      <c r="CA142" s="1927"/>
      <c r="CB142" s="1927"/>
      <c r="CC142" s="1927"/>
      <c r="CD142" s="1927"/>
      <c r="CE142" s="1927"/>
      <c r="CF142" s="1927"/>
      <c r="CG142" s="1927"/>
      <c r="CH142" s="1927"/>
      <c r="CI142" s="1927"/>
      <c r="CJ142" s="1927"/>
      <c r="CK142" s="1927"/>
      <c r="CL142" s="1927"/>
      <c r="CM142" s="1927"/>
      <c r="CN142" s="1927"/>
      <c r="CO142" s="1927"/>
      <c r="CP142" s="1927"/>
      <c r="CQ142" s="1927"/>
      <c r="CR142" s="1927"/>
      <c r="CS142" s="1927"/>
      <c r="CT142" s="1927"/>
      <c r="CU142" s="1927"/>
      <c r="CV142" s="1928"/>
      <c r="CW142" s="206"/>
      <c r="CX142" s="1892"/>
      <c r="CY142" s="1893"/>
      <c r="CZ142" s="1767"/>
      <c r="DA142" s="1767"/>
      <c r="DB142" s="1767"/>
      <c r="DC142" s="1767"/>
      <c r="DD142" s="1767"/>
      <c r="DE142" s="1767"/>
      <c r="DF142" s="1767"/>
      <c r="DG142" s="1767"/>
      <c r="DH142" s="1768"/>
      <c r="DI142" s="1768"/>
      <c r="DJ142" s="1769"/>
      <c r="DK142" s="409"/>
      <c r="DN142" s="409"/>
      <c r="DO142" s="409"/>
      <c r="DP142" s="383"/>
      <c r="DQ142" s="383"/>
    </row>
    <row r="143" spans="1:121" ht="8.25" customHeight="1">
      <c r="A143" s="66"/>
      <c r="B143" s="66"/>
      <c r="C143" s="66"/>
      <c r="D143" s="1311"/>
      <c r="E143" s="1312"/>
      <c r="F143" s="1313"/>
      <c r="G143" s="1232"/>
      <c r="H143" s="1233"/>
      <c r="I143" s="1233"/>
      <c r="J143" s="1234"/>
      <c r="K143" s="1213">
        <f>'保険料計算シート（非表示）'!D26</f>
        <v>0</v>
      </c>
      <c r="L143" s="1214"/>
      <c r="M143" s="1214"/>
      <c r="N143" s="1214"/>
      <c r="O143" s="1214"/>
      <c r="P143" s="1214"/>
      <c r="Q143" s="1214"/>
      <c r="R143" s="1214"/>
      <c r="S143" s="1214"/>
      <c r="T143" s="1214"/>
      <c r="U143" s="1214"/>
      <c r="V143" s="1214"/>
      <c r="W143" s="403"/>
      <c r="X143" s="73"/>
      <c r="Y143" s="1213">
        <f>'保険料計算シート（非表示）'!E26</f>
        <v>0</v>
      </c>
      <c r="Z143" s="1214"/>
      <c r="AA143" s="1214"/>
      <c r="AB143" s="1214"/>
      <c r="AC143" s="1214"/>
      <c r="AD143" s="1214"/>
      <c r="AE143" s="1214"/>
      <c r="AF143" s="1214"/>
      <c r="AG143" s="1214"/>
      <c r="AH143" s="1214"/>
      <c r="AI143" s="1214"/>
      <c r="AJ143" s="1214"/>
      <c r="AK143" s="403"/>
      <c r="AL143" s="73"/>
      <c r="AM143" s="1213">
        <f>'保険料計算シート（非表示）'!J26</f>
        <v>0</v>
      </c>
      <c r="AN143" s="1214"/>
      <c r="AO143" s="1214"/>
      <c r="AP143" s="1214"/>
      <c r="AQ143" s="1214"/>
      <c r="AR143" s="1214"/>
      <c r="AS143" s="1214"/>
      <c r="AT143" s="1214"/>
      <c r="AU143" s="1214"/>
      <c r="AV143" s="1214"/>
      <c r="AW143" s="1214"/>
      <c r="AX143" s="1214"/>
      <c r="AY143" s="403"/>
      <c r="AZ143" s="73"/>
      <c r="BA143" s="139"/>
      <c r="BB143" s="146"/>
      <c r="BC143" s="317"/>
      <c r="BD143" s="317"/>
      <c r="BE143" s="317"/>
      <c r="BF143" s="1911"/>
      <c r="BG143" s="1911"/>
      <c r="BH143" s="1911"/>
      <c r="BI143" s="1911"/>
      <c r="BJ143" s="1911"/>
      <c r="BK143" s="1911"/>
      <c r="BL143" s="1911"/>
      <c r="BM143" s="1911"/>
      <c r="BN143" s="1911"/>
      <c r="BO143" s="174"/>
      <c r="BP143" s="173"/>
      <c r="BQ143" s="1926"/>
      <c r="BR143" s="1927"/>
      <c r="BS143" s="1927"/>
      <c r="BT143" s="1927"/>
      <c r="BU143" s="1927"/>
      <c r="BV143" s="1927"/>
      <c r="BW143" s="1927"/>
      <c r="BX143" s="1927"/>
      <c r="BY143" s="1927"/>
      <c r="BZ143" s="1927"/>
      <c r="CA143" s="1927"/>
      <c r="CB143" s="1927"/>
      <c r="CC143" s="1927"/>
      <c r="CD143" s="1927"/>
      <c r="CE143" s="1927"/>
      <c r="CF143" s="1927"/>
      <c r="CG143" s="1927"/>
      <c r="CH143" s="1927"/>
      <c r="CI143" s="1927"/>
      <c r="CJ143" s="1927"/>
      <c r="CK143" s="1927"/>
      <c r="CL143" s="1927"/>
      <c r="CM143" s="1927"/>
      <c r="CN143" s="1927"/>
      <c r="CO143" s="1927"/>
      <c r="CP143" s="1927"/>
      <c r="CQ143" s="1927"/>
      <c r="CR143" s="1927"/>
      <c r="CS143" s="1927"/>
      <c r="CT143" s="1927"/>
      <c r="CU143" s="1927"/>
      <c r="CV143" s="1928"/>
      <c r="CW143" s="206"/>
      <c r="CX143" s="411"/>
      <c r="CY143" s="406"/>
      <c r="CZ143" s="407"/>
      <c r="DA143" s="407"/>
      <c r="DB143" s="407"/>
      <c r="DC143" s="407"/>
      <c r="DD143" s="407"/>
      <c r="DE143" s="407"/>
      <c r="DF143" s="407"/>
      <c r="DG143" s="407"/>
      <c r="DH143" s="406"/>
      <c r="DI143" s="406"/>
      <c r="DJ143" s="408"/>
      <c r="DK143" s="409"/>
      <c r="DN143" s="409"/>
      <c r="DO143" s="409"/>
      <c r="DP143" s="383"/>
      <c r="DQ143" s="383"/>
    </row>
    <row r="144" spans="1:121" ht="8.25" customHeight="1">
      <c r="A144" s="66"/>
      <c r="B144" s="66"/>
      <c r="C144" s="66"/>
      <c r="D144" s="1311"/>
      <c r="E144" s="1312"/>
      <c r="F144" s="1313"/>
      <c r="G144" s="1232"/>
      <c r="H144" s="1233"/>
      <c r="I144" s="1233"/>
      <c r="J144" s="1234"/>
      <c r="K144" s="1239"/>
      <c r="L144" s="1214"/>
      <c r="M144" s="1214"/>
      <c r="N144" s="1214"/>
      <c r="O144" s="1214"/>
      <c r="P144" s="1214"/>
      <c r="Q144" s="1214"/>
      <c r="R144" s="1214"/>
      <c r="S144" s="1214"/>
      <c r="T144" s="1214"/>
      <c r="U144" s="1214"/>
      <c r="V144" s="1214"/>
      <c r="W144" s="1203" t="s">
        <v>143</v>
      </c>
      <c r="X144" s="1204"/>
      <c r="Y144" s="1239"/>
      <c r="Z144" s="1214"/>
      <c r="AA144" s="1214"/>
      <c r="AB144" s="1214"/>
      <c r="AC144" s="1214"/>
      <c r="AD144" s="1214"/>
      <c r="AE144" s="1214"/>
      <c r="AF144" s="1214"/>
      <c r="AG144" s="1214"/>
      <c r="AH144" s="1214"/>
      <c r="AI144" s="1214"/>
      <c r="AJ144" s="1214"/>
      <c r="AK144" s="1203" t="s">
        <v>143</v>
      </c>
      <c r="AL144" s="1204"/>
      <c r="AM144" s="1239"/>
      <c r="AN144" s="1214"/>
      <c r="AO144" s="1214"/>
      <c r="AP144" s="1214"/>
      <c r="AQ144" s="1214"/>
      <c r="AR144" s="1214"/>
      <c r="AS144" s="1214"/>
      <c r="AT144" s="1214"/>
      <c r="AU144" s="1214"/>
      <c r="AV144" s="1214"/>
      <c r="AW144" s="1214"/>
      <c r="AX144" s="1214"/>
      <c r="AY144" s="1203" t="s">
        <v>143</v>
      </c>
      <c r="AZ144" s="1204"/>
      <c r="BA144" s="139"/>
      <c r="BB144" s="146"/>
      <c r="BC144" s="173"/>
      <c r="BD144" s="173"/>
      <c r="BE144" s="174"/>
      <c r="BF144" s="1911"/>
      <c r="BG144" s="1911"/>
      <c r="BH144" s="1911"/>
      <c r="BI144" s="1911"/>
      <c r="BJ144" s="1911"/>
      <c r="BK144" s="1911"/>
      <c r="BL144" s="1911"/>
      <c r="BM144" s="1911"/>
      <c r="BN144" s="1911"/>
      <c r="BO144" s="174"/>
      <c r="BP144" s="173"/>
      <c r="BQ144" s="1926"/>
      <c r="BR144" s="1927"/>
      <c r="BS144" s="1927"/>
      <c r="BT144" s="1927"/>
      <c r="BU144" s="1927"/>
      <c r="BV144" s="1927"/>
      <c r="BW144" s="1927"/>
      <c r="BX144" s="1927"/>
      <c r="BY144" s="1927"/>
      <c r="BZ144" s="1927"/>
      <c r="CA144" s="1927"/>
      <c r="CB144" s="1927"/>
      <c r="CC144" s="1927"/>
      <c r="CD144" s="1927"/>
      <c r="CE144" s="1927"/>
      <c r="CF144" s="1927"/>
      <c r="CG144" s="1927"/>
      <c r="CH144" s="1927"/>
      <c r="CI144" s="1927"/>
      <c r="CJ144" s="1927"/>
      <c r="CK144" s="1927"/>
      <c r="CL144" s="1927"/>
      <c r="CM144" s="1927"/>
      <c r="CN144" s="1927"/>
      <c r="CO144" s="1927"/>
      <c r="CP144" s="1927"/>
      <c r="CQ144" s="1927"/>
      <c r="CR144" s="1927"/>
      <c r="CS144" s="1927"/>
      <c r="CT144" s="1927"/>
      <c r="CU144" s="1927"/>
      <c r="CV144" s="1928"/>
      <c r="CW144" s="206"/>
      <c r="CX144" s="179"/>
      <c r="CY144" s="412"/>
      <c r="CZ144" s="192"/>
      <c r="DA144" s="405"/>
      <c r="DB144" s="405"/>
      <c r="DC144" s="405"/>
      <c r="DD144" s="405"/>
      <c r="DE144" s="405"/>
      <c r="DF144" s="405"/>
      <c r="DG144" s="405"/>
      <c r="DH144" s="192"/>
      <c r="DI144" s="192"/>
      <c r="DJ144" s="413"/>
      <c r="DK144" s="409"/>
      <c r="DN144" s="409"/>
      <c r="DO144" s="409"/>
      <c r="DP144" s="383"/>
      <c r="DQ144" s="383"/>
    </row>
    <row r="145" spans="1:121" ht="8.25" customHeight="1">
      <c r="A145" s="66"/>
      <c r="B145" s="66"/>
      <c r="C145" s="66"/>
      <c r="D145" s="1311"/>
      <c r="E145" s="1312"/>
      <c r="F145" s="1313"/>
      <c r="G145" s="1235"/>
      <c r="H145" s="1236"/>
      <c r="I145" s="1236"/>
      <c r="J145" s="1237"/>
      <c r="K145" s="1215"/>
      <c r="L145" s="1216"/>
      <c r="M145" s="1216"/>
      <c r="N145" s="1216"/>
      <c r="O145" s="1216"/>
      <c r="P145" s="1216"/>
      <c r="Q145" s="1216"/>
      <c r="R145" s="1216"/>
      <c r="S145" s="1216"/>
      <c r="T145" s="1216"/>
      <c r="U145" s="1216"/>
      <c r="V145" s="1216"/>
      <c r="W145" s="1205"/>
      <c r="X145" s="1206"/>
      <c r="Y145" s="1215"/>
      <c r="Z145" s="1216"/>
      <c r="AA145" s="1216"/>
      <c r="AB145" s="1216"/>
      <c r="AC145" s="1216"/>
      <c r="AD145" s="1216"/>
      <c r="AE145" s="1216"/>
      <c r="AF145" s="1216"/>
      <c r="AG145" s="1216"/>
      <c r="AH145" s="1216"/>
      <c r="AI145" s="1216"/>
      <c r="AJ145" s="1216"/>
      <c r="AK145" s="1205"/>
      <c r="AL145" s="1206"/>
      <c r="AM145" s="1215"/>
      <c r="AN145" s="1216"/>
      <c r="AO145" s="1216"/>
      <c r="AP145" s="1216"/>
      <c r="AQ145" s="1216"/>
      <c r="AR145" s="1216"/>
      <c r="AS145" s="1216"/>
      <c r="AT145" s="1216"/>
      <c r="AU145" s="1216"/>
      <c r="AV145" s="1216"/>
      <c r="AW145" s="1216"/>
      <c r="AX145" s="1216"/>
      <c r="AY145" s="1205"/>
      <c r="AZ145" s="1206"/>
      <c r="BA145" s="139"/>
      <c r="BB145" s="146"/>
      <c r="BC145" s="173"/>
      <c r="BD145" s="173"/>
      <c r="BE145" s="174"/>
      <c r="BF145" s="1911"/>
      <c r="BG145" s="1911"/>
      <c r="BH145" s="1911"/>
      <c r="BI145" s="1911"/>
      <c r="BJ145" s="1911"/>
      <c r="BK145" s="1911"/>
      <c r="BL145" s="1911"/>
      <c r="BM145" s="1911"/>
      <c r="BN145" s="1911"/>
      <c r="BO145" s="174"/>
      <c r="BP145" s="173"/>
      <c r="BQ145" s="1926"/>
      <c r="BR145" s="1927"/>
      <c r="BS145" s="1927"/>
      <c r="BT145" s="1927"/>
      <c r="BU145" s="1927"/>
      <c r="BV145" s="1927"/>
      <c r="BW145" s="1927"/>
      <c r="BX145" s="1927"/>
      <c r="BY145" s="1927"/>
      <c r="BZ145" s="1927"/>
      <c r="CA145" s="1927"/>
      <c r="CB145" s="1927"/>
      <c r="CC145" s="1927"/>
      <c r="CD145" s="1927"/>
      <c r="CE145" s="1927"/>
      <c r="CF145" s="1927"/>
      <c r="CG145" s="1927"/>
      <c r="CH145" s="1927"/>
      <c r="CI145" s="1927"/>
      <c r="CJ145" s="1927"/>
      <c r="CK145" s="1927"/>
      <c r="CL145" s="1927"/>
      <c r="CM145" s="1927"/>
      <c r="CN145" s="1927"/>
      <c r="CO145" s="1927"/>
      <c r="CP145" s="1927"/>
      <c r="CQ145" s="1927"/>
      <c r="CR145" s="1927"/>
      <c r="CS145" s="1927"/>
      <c r="CT145" s="1927"/>
      <c r="CU145" s="1927"/>
      <c r="CV145" s="1928"/>
      <c r="CW145" s="206"/>
      <c r="CX145" s="1770">
        <v>24</v>
      </c>
      <c r="CY145" s="1771"/>
      <c r="CZ145" s="1763" t="s">
        <v>364</v>
      </c>
      <c r="DA145" s="1764"/>
      <c r="DB145" s="1764"/>
      <c r="DC145" s="1764"/>
      <c r="DD145" s="1764"/>
      <c r="DE145" s="1764"/>
      <c r="DF145" s="1764"/>
      <c r="DG145" s="1764"/>
      <c r="DH145" s="1765"/>
      <c r="DI145" s="1765"/>
      <c r="DJ145" s="1766"/>
      <c r="DK145" s="409"/>
      <c r="DN145" s="409"/>
      <c r="DO145" s="409"/>
      <c r="DP145" s="383"/>
      <c r="DQ145" s="383"/>
    </row>
    <row r="146" spans="1:121" ht="12" customHeight="1" thickBot="1">
      <c r="A146" s="66"/>
      <c r="B146" s="66"/>
      <c r="C146" s="66"/>
      <c r="D146" s="1311"/>
      <c r="E146" s="1312"/>
      <c r="F146" s="1313"/>
      <c r="G146" s="1229" t="s">
        <v>69</v>
      </c>
      <c r="H146" s="1230"/>
      <c r="I146" s="1230"/>
      <c r="J146" s="1231"/>
      <c r="K146" s="1223" t="s">
        <v>389</v>
      </c>
      <c r="L146" s="1224"/>
      <c r="M146" s="1224"/>
      <c r="N146" s="1224"/>
      <c r="O146" s="1224"/>
      <c r="P146" s="1224"/>
      <c r="Q146" s="1224"/>
      <c r="R146" s="1224"/>
      <c r="S146" s="1224"/>
      <c r="T146" s="1224"/>
      <c r="U146" s="1224"/>
      <c r="V146" s="69"/>
      <c r="W146" s="69"/>
      <c r="X146" s="70"/>
      <c r="Y146" s="1192"/>
      <c r="Z146" s="1193"/>
      <c r="AA146" s="1193"/>
      <c r="AB146" s="1193"/>
      <c r="AC146" s="1193"/>
      <c r="AD146" s="1193"/>
      <c r="AE146" s="1193"/>
      <c r="AF146" s="1193"/>
      <c r="AG146" s="1193"/>
      <c r="AH146" s="1193"/>
      <c r="AI146" s="1193"/>
      <c r="AJ146" s="1194"/>
      <c r="AK146" s="1194"/>
      <c r="AL146" s="1195"/>
      <c r="AM146" s="1192" t="s">
        <v>397</v>
      </c>
      <c r="AN146" s="1200"/>
      <c r="AO146" s="1200"/>
      <c r="AP146" s="1200"/>
      <c r="AQ146" s="1200"/>
      <c r="AR146" s="1200"/>
      <c r="AS146" s="1200"/>
      <c r="AT146" s="1200"/>
      <c r="AU146" s="1200"/>
      <c r="AV146" s="1200"/>
      <c r="AW146" s="1194"/>
      <c r="AX146" s="1194"/>
      <c r="AY146" s="1194"/>
      <c r="AZ146" s="1195"/>
      <c r="BA146" s="139"/>
      <c r="BB146" s="146"/>
      <c r="BC146" s="195"/>
      <c r="BD146" s="195"/>
      <c r="BE146" s="195"/>
      <c r="BF146" s="195"/>
      <c r="BG146" s="195"/>
      <c r="BH146" s="195"/>
      <c r="BI146" s="195"/>
      <c r="BJ146" s="195"/>
      <c r="BK146" s="195"/>
      <c r="BL146" s="195"/>
      <c r="BM146" s="195"/>
      <c r="BN146" s="195"/>
      <c r="BO146" s="195"/>
      <c r="BP146" s="195"/>
      <c r="BQ146" s="1929"/>
      <c r="BR146" s="1930"/>
      <c r="BS146" s="1930"/>
      <c r="BT146" s="1930"/>
      <c r="BU146" s="1930"/>
      <c r="BV146" s="1930"/>
      <c r="BW146" s="1930"/>
      <c r="BX146" s="1930"/>
      <c r="BY146" s="1930"/>
      <c r="BZ146" s="1930"/>
      <c r="CA146" s="1930"/>
      <c r="CB146" s="1930"/>
      <c r="CC146" s="1930"/>
      <c r="CD146" s="1930"/>
      <c r="CE146" s="1930"/>
      <c r="CF146" s="1930"/>
      <c r="CG146" s="1930"/>
      <c r="CH146" s="1930"/>
      <c r="CI146" s="1930"/>
      <c r="CJ146" s="1930"/>
      <c r="CK146" s="1930"/>
      <c r="CL146" s="1930"/>
      <c r="CM146" s="1930"/>
      <c r="CN146" s="1930"/>
      <c r="CO146" s="1930"/>
      <c r="CP146" s="1930"/>
      <c r="CQ146" s="1930"/>
      <c r="CR146" s="1930"/>
      <c r="CS146" s="1930"/>
      <c r="CT146" s="1930"/>
      <c r="CU146" s="1930"/>
      <c r="CV146" s="1931"/>
      <c r="CW146" s="206"/>
      <c r="CX146" s="1772"/>
      <c r="CY146" s="1773"/>
      <c r="CZ146" s="1774"/>
      <c r="DA146" s="1774"/>
      <c r="DB146" s="1774"/>
      <c r="DC146" s="1774"/>
      <c r="DD146" s="1774"/>
      <c r="DE146" s="1774"/>
      <c r="DF146" s="1774"/>
      <c r="DG146" s="1774"/>
      <c r="DH146" s="1775"/>
      <c r="DI146" s="1775"/>
      <c r="DJ146" s="1776"/>
      <c r="DK146" s="410"/>
      <c r="DN146" s="410"/>
      <c r="DO146" s="410"/>
      <c r="DP146" s="389"/>
      <c r="DQ146" s="389"/>
    </row>
    <row r="147" spans="1:121" ht="5" customHeight="1">
      <c r="A147" s="66"/>
      <c r="B147" s="66"/>
      <c r="C147" s="66"/>
      <c r="D147" s="1311"/>
      <c r="E147" s="1312"/>
      <c r="F147" s="1313"/>
      <c r="G147" s="1232"/>
      <c r="H147" s="1233"/>
      <c r="I147" s="1233"/>
      <c r="J147" s="1234"/>
      <c r="K147" s="1225"/>
      <c r="L147" s="1226"/>
      <c r="M147" s="1226"/>
      <c r="N147" s="1226"/>
      <c r="O147" s="1226"/>
      <c r="P147" s="1226"/>
      <c r="Q147" s="1226"/>
      <c r="R147" s="1226"/>
      <c r="S147" s="1226"/>
      <c r="T147" s="1226"/>
      <c r="U147" s="1226"/>
      <c r="V147" s="72"/>
      <c r="W147" s="72"/>
      <c r="X147" s="73"/>
      <c r="Y147" s="1196"/>
      <c r="Z147" s="1197"/>
      <c r="AA147" s="1197"/>
      <c r="AB147" s="1197"/>
      <c r="AC147" s="1197"/>
      <c r="AD147" s="1197"/>
      <c r="AE147" s="1197"/>
      <c r="AF147" s="1197"/>
      <c r="AG147" s="1197"/>
      <c r="AH147" s="1197"/>
      <c r="AI147" s="1197"/>
      <c r="AJ147" s="1198"/>
      <c r="AK147" s="1198"/>
      <c r="AL147" s="1199"/>
      <c r="AM147" s="1201"/>
      <c r="AN147" s="1202"/>
      <c r="AO147" s="1202"/>
      <c r="AP147" s="1202"/>
      <c r="AQ147" s="1202"/>
      <c r="AR147" s="1202"/>
      <c r="AS147" s="1202"/>
      <c r="AT147" s="1202"/>
      <c r="AU147" s="1202"/>
      <c r="AV147" s="1202"/>
      <c r="AW147" s="1198"/>
      <c r="AX147" s="1198"/>
      <c r="AY147" s="1198"/>
      <c r="AZ147" s="1199"/>
      <c r="BA147" s="139"/>
      <c r="BB147" s="139"/>
      <c r="BC147" s="206"/>
      <c r="BD147" s="206"/>
      <c r="BE147" s="206"/>
      <c r="BF147" s="207"/>
      <c r="BG147" s="207"/>
      <c r="BH147" s="207"/>
      <c r="BI147" s="207"/>
      <c r="BJ147" s="207"/>
      <c r="BK147" s="207"/>
      <c r="BL147" s="207"/>
      <c r="BM147" s="207"/>
      <c r="BN147" s="207"/>
      <c r="BO147" s="207"/>
      <c r="BP147" s="207"/>
      <c r="BQ147" s="207"/>
      <c r="BR147" s="207"/>
      <c r="BS147" s="207"/>
      <c r="BT147" s="207"/>
      <c r="BU147" s="207"/>
      <c r="BV147" s="207"/>
      <c r="BW147" s="207"/>
      <c r="BX147" s="207"/>
      <c r="BY147" s="207"/>
      <c r="BZ147" s="207"/>
      <c r="CA147" s="207"/>
      <c r="CB147" s="207"/>
      <c r="CC147" s="207"/>
      <c r="CD147" s="207"/>
      <c r="CE147" s="207"/>
      <c r="CF147" s="207"/>
      <c r="CG147" s="207"/>
      <c r="CH147" s="207"/>
      <c r="CI147" s="207"/>
      <c r="CJ147" s="207"/>
      <c r="CK147" s="207"/>
      <c r="CL147" s="207"/>
      <c r="CM147" s="207"/>
      <c r="CN147" s="207"/>
      <c r="CO147" s="207"/>
      <c r="CP147" s="207"/>
      <c r="CQ147" s="207"/>
      <c r="CR147" s="207"/>
      <c r="CS147" s="207"/>
      <c r="CT147" s="207"/>
      <c r="CU147" s="207"/>
      <c r="CV147" s="207"/>
      <c r="CW147" s="207"/>
      <c r="CX147" s="1750" t="s">
        <v>392</v>
      </c>
      <c r="CY147" s="1751"/>
      <c r="CZ147" s="1751"/>
      <c r="DA147" s="1751"/>
      <c r="DB147" s="1751"/>
      <c r="DC147" s="1751"/>
      <c r="DD147" s="1751"/>
      <c r="DE147" s="1751"/>
      <c r="DF147" s="1751"/>
      <c r="DG147" s="1751"/>
      <c r="DH147" s="1751"/>
      <c r="DI147" s="1751"/>
      <c r="DJ147" s="1752"/>
      <c r="DK147" s="389"/>
      <c r="DN147" s="389"/>
      <c r="DO147" s="389"/>
      <c r="DP147" s="389"/>
      <c r="DQ147" s="389"/>
    </row>
    <row r="148" spans="1:121" ht="8.25" customHeight="1">
      <c r="A148" s="66"/>
      <c r="B148" s="66"/>
      <c r="C148" s="66"/>
      <c r="D148" s="1311"/>
      <c r="E148" s="1312"/>
      <c r="F148" s="1313"/>
      <c r="G148" s="1232"/>
      <c r="H148" s="1233"/>
      <c r="I148" s="1233"/>
      <c r="J148" s="1234"/>
      <c r="K148" s="1225"/>
      <c r="L148" s="1226"/>
      <c r="M148" s="1226"/>
      <c r="N148" s="1226"/>
      <c r="O148" s="1226"/>
      <c r="P148" s="1226"/>
      <c r="Q148" s="1226"/>
      <c r="R148" s="1226"/>
      <c r="S148" s="1226"/>
      <c r="T148" s="1226"/>
      <c r="U148" s="1226"/>
      <c r="V148" s="72"/>
      <c r="W148" s="72"/>
      <c r="X148" s="73"/>
      <c r="Y148" s="1196"/>
      <c r="Z148" s="1197"/>
      <c r="AA148" s="1197"/>
      <c r="AB148" s="1197"/>
      <c r="AC148" s="1197"/>
      <c r="AD148" s="1197"/>
      <c r="AE148" s="1197"/>
      <c r="AF148" s="1197"/>
      <c r="AG148" s="1197"/>
      <c r="AH148" s="1197"/>
      <c r="AI148" s="1197"/>
      <c r="AJ148" s="1198"/>
      <c r="AK148" s="1198"/>
      <c r="AL148" s="1199"/>
      <c r="AM148" s="1201"/>
      <c r="AN148" s="1202"/>
      <c r="AO148" s="1202"/>
      <c r="AP148" s="1202"/>
      <c r="AQ148" s="1202"/>
      <c r="AR148" s="1202"/>
      <c r="AS148" s="1202"/>
      <c r="AT148" s="1202"/>
      <c r="AU148" s="1202"/>
      <c r="AV148" s="1202"/>
      <c r="AW148" s="1198"/>
      <c r="AX148" s="1198"/>
      <c r="AY148" s="1198"/>
      <c r="AZ148" s="1199"/>
      <c r="BA148" s="66"/>
      <c r="BB148" s="66"/>
      <c r="BC148" s="440"/>
      <c r="BD148" s="182"/>
      <c r="BE148" s="183"/>
      <c r="BF148" s="1759" t="s">
        <v>73</v>
      </c>
      <c r="BG148" s="1760"/>
      <c r="BH148" s="1760"/>
      <c r="BI148" s="1760"/>
      <c r="BJ148" s="1760"/>
      <c r="BK148" s="1760"/>
      <c r="BL148" s="203"/>
      <c r="BM148" s="203"/>
      <c r="BN148" s="203"/>
      <c r="BO148" s="203"/>
      <c r="BP148" s="203"/>
      <c r="BQ148" s="203"/>
      <c r="BR148" s="203"/>
      <c r="BS148" s="201"/>
      <c r="BT148" s="1759" t="s">
        <v>75</v>
      </c>
      <c r="BU148" s="1760"/>
      <c r="BV148" s="1760"/>
      <c r="BW148" s="1760"/>
      <c r="BX148" s="1760"/>
      <c r="BY148" s="1760"/>
      <c r="BZ148" s="203"/>
      <c r="CA148" s="203"/>
      <c r="CB148" s="203"/>
      <c r="CC148" s="203"/>
      <c r="CD148" s="203"/>
      <c r="CE148" s="203"/>
      <c r="CF148" s="203"/>
      <c r="CG148" s="203"/>
      <c r="CH148" s="203"/>
      <c r="CI148" s="203"/>
      <c r="CJ148" s="203"/>
      <c r="CK148" s="203"/>
      <c r="CL148" s="203"/>
      <c r="CM148" s="203"/>
      <c r="CN148" s="203"/>
      <c r="CO148" s="203"/>
      <c r="CP148" s="203"/>
      <c r="CQ148" s="203"/>
      <c r="CR148" s="203"/>
      <c r="CS148" s="203"/>
      <c r="CT148" s="203"/>
      <c r="CU148" s="203"/>
      <c r="CV148" s="201"/>
      <c r="CW148" s="137"/>
      <c r="CX148" s="1753"/>
      <c r="CY148" s="1754"/>
      <c r="CZ148" s="1754"/>
      <c r="DA148" s="1754"/>
      <c r="DB148" s="1754"/>
      <c r="DC148" s="1754"/>
      <c r="DD148" s="1754"/>
      <c r="DE148" s="1754"/>
      <c r="DF148" s="1754"/>
      <c r="DG148" s="1754"/>
      <c r="DH148" s="1754"/>
      <c r="DI148" s="1754"/>
      <c r="DJ148" s="1755"/>
      <c r="DK148" s="389"/>
      <c r="DN148" s="389"/>
      <c r="DO148" s="389"/>
      <c r="DP148" s="389"/>
      <c r="DQ148" s="389"/>
    </row>
    <row r="149" spans="1:121" ht="8.25" customHeight="1">
      <c r="A149" s="66"/>
      <c r="B149" s="66"/>
      <c r="C149" s="66"/>
      <c r="D149" s="1311"/>
      <c r="E149" s="1312"/>
      <c r="F149" s="1313"/>
      <c r="G149" s="1232"/>
      <c r="H149" s="1233"/>
      <c r="I149" s="1233"/>
      <c r="J149" s="1234"/>
      <c r="K149" s="1213">
        <f>'保険料計算シート（非表示）'!D27</f>
        <v>0</v>
      </c>
      <c r="L149" s="1214"/>
      <c r="M149" s="1214"/>
      <c r="N149" s="1214"/>
      <c r="O149" s="1214"/>
      <c r="P149" s="1214"/>
      <c r="Q149" s="1214"/>
      <c r="R149" s="1214"/>
      <c r="S149" s="1214"/>
      <c r="T149" s="1214"/>
      <c r="U149" s="1214"/>
      <c r="V149" s="1214"/>
      <c r="W149" s="403"/>
      <c r="X149" s="73"/>
      <c r="Y149" s="1213">
        <f>'保険料計算シート（非表示）'!E27</f>
        <v>0</v>
      </c>
      <c r="Z149" s="1214"/>
      <c r="AA149" s="1214"/>
      <c r="AB149" s="1214"/>
      <c r="AC149" s="1214"/>
      <c r="AD149" s="1214"/>
      <c r="AE149" s="1214"/>
      <c r="AF149" s="1214"/>
      <c r="AG149" s="1214"/>
      <c r="AH149" s="1214"/>
      <c r="AI149" s="1214"/>
      <c r="AJ149" s="1214"/>
      <c r="AK149" s="403"/>
      <c r="AL149" s="72"/>
      <c r="AM149" s="1213">
        <f>'保険料計算シート（非表示）'!J27</f>
        <v>0</v>
      </c>
      <c r="AN149" s="1214"/>
      <c r="AO149" s="1214"/>
      <c r="AP149" s="1214"/>
      <c r="AQ149" s="1214"/>
      <c r="AR149" s="1214"/>
      <c r="AS149" s="1214"/>
      <c r="AT149" s="1214"/>
      <c r="AU149" s="1214"/>
      <c r="AV149" s="1214"/>
      <c r="AW149" s="1214"/>
      <c r="AX149" s="1214"/>
      <c r="AY149" s="403"/>
      <c r="AZ149" s="73"/>
      <c r="BA149" s="66"/>
      <c r="BB149" s="66"/>
      <c r="BC149" s="450"/>
      <c r="BD149" s="451"/>
      <c r="BE149" s="454"/>
      <c r="BF149" s="1761"/>
      <c r="BG149" s="1762"/>
      <c r="BH149" s="1762"/>
      <c r="BI149" s="1762"/>
      <c r="BJ149" s="1762"/>
      <c r="BK149" s="1762"/>
      <c r="BL149" s="197"/>
      <c r="BM149" s="197"/>
      <c r="BN149" s="197"/>
      <c r="BO149" s="197"/>
      <c r="BP149" s="197"/>
      <c r="BQ149" s="197"/>
      <c r="BR149" s="197"/>
      <c r="BS149" s="198"/>
      <c r="BT149" s="1761"/>
      <c r="BU149" s="1762"/>
      <c r="BV149" s="1762"/>
      <c r="BW149" s="1762"/>
      <c r="BX149" s="1762"/>
      <c r="BY149" s="1762"/>
      <c r="BZ149" s="197"/>
      <c r="CA149" s="197"/>
      <c r="CB149" s="197"/>
      <c r="CC149" s="197"/>
      <c r="CD149" s="197"/>
      <c r="CE149" s="197"/>
      <c r="CF149" s="197"/>
      <c r="CG149" s="197"/>
      <c r="CH149" s="197"/>
      <c r="CI149" s="197"/>
      <c r="CJ149" s="197"/>
      <c r="CK149" s="197"/>
      <c r="CL149" s="197"/>
      <c r="CM149" s="197"/>
      <c r="CN149" s="197"/>
      <c r="CO149" s="197"/>
      <c r="CP149" s="197"/>
      <c r="CQ149" s="197"/>
      <c r="CR149" s="197"/>
      <c r="CS149" s="197"/>
      <c r="CT149" s="197"/>
      <c r="CU149" s="197"/>
      <c r="CV149" s="198"/>
      <c r="CW149" s="137"/>
      <c r="CX149" s="1753"/>
      <c r="CY149" s="1754"/>
      <c r="CZ149" s="1754"/>
      <c r="DA149" s="1754"/>
      <c r="DB149" s="1754"/>
      <c r="DC149" s="1754"/>
      <c r="DD149" s="1754"/>
      <c r="DE149" s="1754"/>
      <c r="DF149" s="1754"/>
      <c r="DG149" s="1754"/>
      <c r="DH149" s="1754"/>
      <c r="DI149" s="1754"/>
      <c r="DJ149" s="1755"/>
      <c r="DK149" s="389"/>
      <c r="DN149" s="389"/>
      <c r="DO149" s="389"/>
      <c r="DP149" s="389"/>
      <c r="DQ149" s="389"/>
    </row>
    <row r="150" spans="1:121" ht="8.25" customHeight="1">
      <c r="A150" s="66"/>
      <c r="B150" s="66"/>
      <c r="C150" s="66"/>
      <c r="D150" s="1311"/>
      <c r="E150" s="1312"/>
      <c r="F150" s="1313"/>
      <c r="G150" s="1232"/>
      <c r="H150" s="1233"/>
      <c r="I150" s="1233"/>
      <c r="J150" s="1234"/>
      <c r="K150" s="1239"/>
      <c r="L150" s="1214"/>
      <c r="M150" s="1214"/>
      <c r="N150" s="1214"/>
      <c r="O150" s="1214"/>
      <c r="P150" s="1214"/>
      <c r="Q150" s="1214"/>
      <c r="R150" s="1214"/>
      <c r="S150" s="1214"/>
      <c r="T150" s="1214"/>
      <c r="U150" s="1214"/>
      <c r="V150" s="1214"/>
      <c r="W150" s="1203" t="s">
        <v>143</v>
      </c>
      <c r="X150" s="1204"/>
      <c r="Y150" s="1239"/>
      <c r="Z150" s="1214"/>
      <c r="AA150" s="1214"/>
      <c r="AB150" s="1214"/>
      <c r="AC150" s="1214"/>
      <c r="AD150" s="1214"/>
      <c r="AE150" s="1214"/>
      <c r="AF150" s="1214"/>
      <c r="AG150" s="1214"/>
      <c r="AH150" s="1214"/>
      <c r="AI150" s="1214"/>
      <c r="AJ150" s="1214"/>
      <c r="AK150" s="1203" t="s">
        <v>143</v>
      </c>
      <c r="AL150" s="1204"/>
      <c r="AM150" s="1239"/>
      <c r="AN150" s="1214"/>
      <c r="AO150" s="1214"/>
      <c r="AP150" s="1214"/>
      <c r="AQ150" s="1214"/>
      <c r="AR150" s="1214"/>
      <c r="AS150" s="1214"/>
      <c r="AT150" s="1214"/>
      <c r="AU150" s="1214"/>
      <c r="AV150" s="1214"/>
      <c r="AW150" s="1214"/>
      <c r="AX150" s="1214"/>
      <c r="AY150" s="1203" t="s">
        <v>143</v>
      </c>
      <c r="AZ150" s="1204"/>
      <c r="BA150" s="66"/>
      <c r="BB150" s="66"/>
      <c r="BC150" s="450"/>
      <c r="BD150" s="451"/>
      <c r="BE150" s="454"/>
      <c r="BF150" s="196"/>
      <c r="BG150" s="381"/>
      <c r="BH150" s="381"/>
      <c r="BI150" s="381"/>
      <c r="BJ150" s="373"/>
      <c r="BK150" s="373"/>
      <c r="BL150" s="373" t="s">
        <v>146</v>
      </c>
      <c r="BM150" s="378"/>
      <c r="BN150" s="378"/>
      <c r="BO150" s="378"/>
      <c r="BP150" s="197"/>
      <c r="BQ150" s="375"/>
      <c r="BR150" s="375"/>
      <c r="BS150" s="198"/>
      <c r="BT150" s="445"/>
      <c r="BU150" s="375" t="s">
        <v>147</v>
      </c>
      <c r="BV150" s="380"/>
      <c r="BW150" s="380"/>
      <c r="BX150" s="376"/>
      <c r="BY150" s="380"/>
      <c r="BZ150" s="380" t="s">
        <v>148</v>
      </c>
      <c r="CA150" s="376"/>
      <c r="CB150" s="376"/>
      <c r="CC150" s="376"/>
      <c r="CD150" s="376"/>
      <c r="CE150" s="380"/>
      <c r="CF150" s="380"/>
      <c r="CG150" s="373" t="s">
        <v>146</v>
      </c>
      <c r="CH150" s="373"/>
      <c r="CI150" s="378"/>
      <c r="CJ150" s="378"/>
      <c r="CK150" s="378"/>
      <c r="CL150" s="378"/>
      <c r="CM150" s="378"/>
      <c r="CN150" s="373"/>
      <c r="CO150" s="373"/>
      <c r="CP150" s="378"/>
      <c r="CQ150" s="378"/>
      <c r="CR150" s="378"/>
      <c r="CS150" s="378"/>
      <c r="CT150" s="378"/>
      <c r="CU150" s="378"/>
      <c r="CV150" s="444"/>
      <c r="CW150" s="137"/>
      <c r="CX150" s="1753"/>
      <c r="CY150" s="1754"/>
      <c r="CZ150" s="1754"/>
      <c r="DA150" s="1754"/>
      <c r="DB150" s="1754"/>
      <c r="DC150" s="1754"/>
      <c r="DD150" s="1754"/>
      <c r="DE150" s="1754"/>
      <c r="DF150" s="1754"/>
      <c r="DG150" s="1754"/>
      <c r="DH150" s="1754"/>
      <c r="DI150" s="1754"/>
      <c r="DJ150" s="1755"/>
    </row>
    <row r="151" spans="1:121" ht="8.25" customHeight="1">
      <c r="A151" s="66"/>
      <c r="B151" s="66"/>
      <c r="C151" s="66"/>
      <c r="D151" s="1314"/>
      <c r="E151" s="1315"/>
      <c r="F151" s="1316"/>
      <c r="G151" s="1235"/>
      <c r="H151" s="1236"/>
      <c r="I151" s="1236"/>
      <c r="J151" s="1237"/>
      <c r="K151" s="1215"/>
      <c r="L151" s="1216"/>
      <c r="M151" s="1216"/>
      <c r="N151" s="1216"/>
      <c r="O151" s="1216"/>
      <c r="P151" s="1216"/>
      <c r="Q151" s="1216"/>
      <c r="R151" s="1216"/>
      <c r="S151" s="1216"/>
      <c r="T151" s="1216"/>
      <c r="U151" s="1216"/>
      <c r="V151" s="1216"/>
      <c r="W151" s="1205"/>
      <c r="X151" s="1206"/>
      <c r="Y151" s="1215"/>
      <c r="Z151" s="1216"/>
      <c r="AA151" s="1216"/>
      <c r="AB151" s="1216"/>
      <c r="AC151" s="1216"/>
      <c r="AD151" s="1216"/>
      <c r="AE151" s="1216"/>
      <c r="AF151" s="1216"/>
      <c r="AG151" s="1216"/>
      <c r="AH151" s="1216"/>
      <c r="AI151" s="1216"/>
      <c r="AJ151" s="1216"/>
      <c r="AK151" s="1205"/>
      <c r="AL151" s="1206"/>
      <c r="AM151" s="1215"/>
      <c r="AN151" s="1216"/>
      <c r="AO151" s="1216"/>
      <c r="AP151" s="1216"/>
      <c r="AQ151" s="1216"/>
      <c r="AR151" s="1216"/>
      <c r="AS151" s="1216"/>
      <c r="AT151" s="1216"/>
      <c r="AU151" s="1216"/>
      <c r="AV151" s="1216"/>
      <c r="AW151" s="1216"/>
      <c r="AX151" s="1216"/>
      <c r="AY151" s="1205"/>
      <c r="AZ151" s="1206"/>
      <c r="BA151" s="66"/>
      <c r="BB151" s="8"/>
      <c r="BC151" s="450"/>
      <c r="BD151" s="451"/>
      <c r="BE151" s="454"/>
      <c r="BF151" s="196"/>
      <c r="BG151" s="381"/>
      <c r="BH151" s="381"/>
      <c r="BI151" s="381"/>
      <c r="BJ151" s="373"/>
      <c r="BK151" s="373"/>
      <c r="BL151" s="378"/>
      <c r="BM151" s="378"/>
      <c r="BN151" s="378"/>
      <c r="BO151" s="378"/>
      <c r="BP151" s="197"/>
      <c r="BQ151" s="375"/>
      <c r="BR151" s="375"/>
      <c r="BS151" s="198"/>
      <c r="BT151" s="445"/>
      <c r="BU151" s="197"/>
      <c r="BV151" s="380"/>
      <c r="BW151" s="380"/>
      <c r="BX151" s="376"/>
      <c r="BY151" s="380"/>
      <c r="BZ151" s="380"/>
      <c r="CA151" s="376"/>
      <c r="CB151" s="376"/>
      <c r="CC151" s="376"/>
      <c r="CD151" s="376"/>
      <c r="CE151" s="380"/>
      <c r="CF151" s="380"/>
      <c r="CG151" s="373"/>
      <c r="CH151" s="373"/>
      <c r="CI151" s="378"/>
      <c r="CJ151" s="378"/>
      <c r="CK151" s="378"/>
      <c r="CL151" s="378"/>
      <c r="CM151" s="378"/>
      <c r="CN151" s="373"/>
      <c r="CO151" s="373"/>
      <c r="CP151" s="378"/>
      <c r="CQ151" s="378"/>
      <c r="CR151" s="378"/>
      <c r="CS151" s="378"/>
      <c r="CT151" s="378"/>
      <c r="CU151" s="378"/>
      <c r="CV151" s="444"/>
      <c r="CW151" s="137"/>
      <c r="CX151" s="1756"/>
      <c r="CY151" s="1757"/>
      <c r="CZ151" s="1757"/>
      <c r="DA151" s="1757"/>
      <c r="DB151" s="1757"/>
      <c r="DC151" s="1757"/>
      <c r="DD151" s="1757"/>
      <c r="DE151" s="1757"/>
      <c r="DF151" s="1757"/>
      <c r="DG151" s="1757"/>
      <c r="DH151" s="1757"/>
      <c r="DI151" s="1757"/>
      <c r="DJ151" s="1758"/>
    </row>
    <row r="152" spans="1:121" ht="5.25" customHeight="1">
      <c r="A152" s="66"/>
      <c r="B152" s="66"/>
      <c r="C152" s="66"/>
      <c r="D152" s="8"/>
      <c r="E152" s="8"/>
      <c r="F152" s="8"/>
      <c r="G152" s="8"/>
      <c r="H152" s="8"/>
      <c r="I152" s="8"/>
      <c r="J152" s="8"/>
      <c r="K152" s="8"/>
      <c r="L152" s="8"/>
      <c r="M152" s="8"/>
      <c r="N152" s="8"/>
      <c r="O152" s="8"/>
      <c r="P152" s="8"/>
      <c r="Q152" s="8"/>
      <c r="R152" s="8"/>
      <c r="S152" s="8"/>
      <c r="T152" s="8"/>
      <c r="U152" s="8"/>
      <c r="V152" s="8"/>
      <c r="W152" s="8"/>
      <c r="X152" s="8"/>
      <c r="Y152" s="8"/>
      <c r="Z152" s="8"/>
      <c r="AA152" s="8"/>
      <c r="AB152" s="8"/>
      <c r="AC152" s="8"/>
      <c r="AD152" s="8"/>
      <c r="AE152" s="8"/>
      <c r="AF152" s="8"/>
      <c r="AG152" s="8"/>
      <c r="AH152" s="8"/>
      <c r="AI152" s="8"/>
      <c r="AJ152" s="8"/>
      <c r="AK152" s="8"/>
      <c r="AL152" s="8"/>
      <c r="AM152" s="8"/>
      <c r="AN152" s="8"/>
      <c r="AO152" s="8"/>
      <c r="AP152" s="8"/>
      <c r="AQ152" s="8"/>
      <c r="AR152" s="8"/>
      <c r="AS152" s="8"/>
      <c r="AT152" s="8"/>
      <c r="AU152" s="8"/>
      <c r="AV152" s="8"/>
      <c r="AW152" s="8"/>
      <c r="AX152" s="8"/>
      <c r="AY152" s="8"/>
      <c r="AZ152" s="8"/>
      <c r="BA152" s="8"/>
      <c r="BB152" s="8"/>
      <c r="BC152" s="1381">
        <v>29</v>
      </c>
      <c r="BD152" s="1382"/>
      <c r="BE152" s="1383"/>
      <c r="BF152" s="446"/>
      <c r="BG152" s="447"/>
      <c r="BH152" s="447"/>
      <c r="BI152" s="204"/>
      <c r="BJ152" s="382"/>
      <c r="BK152" s="382"/>
      <c r="BL152" s="382"/>
      <c r="BM152" s="374"/>
      <c r="BN152" s="374"/>
      <c r="BO152" s="379"/>
      <c r="BP152" s="379"/>
      <c r="BQ152" s="379"/>
      <c r="BR152" s="379"/>
      <c r="BS152" s="198"/>
      <c r="BT152" s="462"/>
      <c r="BU152" s="375"/>
      <c r="BV152" s="197"/>
      <c r="BW152" s="378"/>
      <c r="BX152" s="197"/>
      <c r="BY152" s="380"/>
      <c r="BZ152" s="380"/>
      <c r="CA152" s="376"/>
      <c r="CB152" s="380"/>
      <c r="CC152" s="380"/>
      <c r="CD152" s="376"/>
      <c r="CE152" s="376"/>
      <c r="CF152" s="376"/>
      <c r="CG152" s="376"/>
      <c r="CH152" s="380"/>
      <c r="CI152" s="380"/>
      <c r="CJ152" s="373"/>
      <c r="CK152" s="373"/>
      <c r="CL152" s="378"/>
      <c r="CM152" s="378"/>
      <c r="CN152" s="378"/>
      <c r="CO152" s="378"/>
      <c r="CP152" s="378"/>
      <c r="CQ152" s="373"/>
      <c r="CR152" s="373"/>
      <c r="CS152" s="378"/>
      <c r="CT152" s="378"/>
      <c r="CU152" s="378"/>
      <c r="CV152" s="444"/>
      <c r="CW152" s="463"/>
      <c r="CX152" s="463"/>
      <c r="CY152" s="463"/>
      <c r="CZ152" s="464"/>
      <c r="DA152" s="453"/>
      <c r="DB152" s="453"/>
      <c r="DC152" s="453"/>
      <c r="DD152" s="453"/>
      <c r="DE152" s="453"/>
      <c r="DF152" s="453"/>
      <c r="DG152" s="453"/>
      <c r="DH152" s="453"/>
      <c r="DI152" s="453"/>
      <c r="DJ152" s="453"/>
      <c r="DK152" s="139"/>
    </row>
    <row r="153" spans="1:121" ht="8.25" customHeight="1">
      <c r="A153" s="66"/>
      <c r="B153" s="66"/>
      <c r="C153" s="66"/>
      <c r="D153" s="455"/>
      <c r="E153" s="1320" t="s">
        <v>149</v>
      </c>
      <c r="F153" s="1321"/>
      <c r="G153" s="1321"/>
      <c r="H153" s="1321"/>
      <c r="I153" s="1321"/>
      <c r="J153" s="1321"/>
      <c r="K153" s="1321"/>
      <c r="L153" s="1321"/>
      <c r="M153" s="1321"/>
      <c r="N153" s="1322"/>
      <c r="O153" s="182"/>
      <c r="P153" s="182"/>
      <c r="Q153" s="1284" t="s">
        <v>71</v>
      </c>
      <c r="R153" s="1284"/>
      <c r="S153" s="1284"/>
      <c r="T153" s="1284"/>
      <c r="U153" s="1284"/>
      <c r="V153" s="1284"/>
      <c r="W153" s="1284"/>
      <c r="X153" s="1284"/>
      <c r="Y153" s="1284"/>
      <c r="Z153" s="1284"/>
      <c r="AA153" s="1284"/>
      <c r="AB153" s="185"/>
      <c r="AC153" s="182"/>
      <c r="AD153" s="182"/>
      <c r="AE153" s="440"/>
      <c r="AF153" s="182"/>
      <c r="AG153" s="182"/>
      <c r="AH153" s="182"/>
      <c r="AI153" s="182"/>
      <c r="AJ153" s="182"/>
      <c r="AK153" s="182"/>
      <c r="AL153" s="182"/>
      <c r="AM153" s="182"/>
      <c r="AN153" s="183"/>
      <c r="AO153" s="182"/>
      <c r="AP153" s="182"/>
      <c r="AQ153" s="1384" t="s">
        <v>72</v>
      </c>
      <c r="AR153" s="1385"/>
      <c r="AS153" s="1385"/>
      <c r="AT153" s="1385"/>
      <c r="AU153" s="1385"/>
      <c r="AV153" s="1385"/>
      <c r="AW153" s="1385"/>
      <c r="AX153" s="1385"/>
      <c r="AY153" s="1385"/>
      <c r="AZ153" s="1385"/>
      <c r="BA153" s="1385"/>
      <c r="BB153" s="1386"/>
      <c r="BC153" s="1381"/>
      <c r="BD153" s="1382"/>
      <c r="BE153" s="1383"/>
      <c r="BF153" s="448"/>
      <c r="BG153" s="1304" t="s">
        <v>150</v>
      </c>
      <c r="BH153" s="1305"/>
      <c r="BI153" s="1305"/>
      <c r="BJ153" s="1305"/>
      <c r="BK153" s="1305"/>
      <c r="BL153" s="1305"/>
      <c r="BM153" s="1305"/>
      <c r="BN153" s="1305"/>
      <c r="BO153" s="1305"/>
      <c r="BP153" s="449"/>
      <c r="BQ153" s="201"/>
      <c r="BR153" s="196"/>
      <c r="BS153" s="1744">
        <f>T157</f>
        <v>0</v>
      </c>
      <c r="BT153" s="1745"/>
      <c r="BU153" s="1745"/>
      <c r="BV153" s="1745"/>
      <c r="BW153" s="1745"/>
      <c r="BX153" s="1745"/>
      <c r="BY153" s="1745"/>
      <c r="BZ153" s="1745"/>
      <c r="CA153" s="1745"/>
      <c r="CB153" s="1745"/>
      <c r="CC153" s="1745"/>
      <c r="CD153" s="1745"/>
      <c r="CE153" s="1745"/>
      <c r="CF153" s="1745"/>
      <c r="CG153" s="1745"/>
      <c r="CH153" s="1745"/>
      <c r="CI153" s="1745"/>
      <c r="CJ153" s="1745"/>
      <c r="CK153" s="1745"/>
      <c r="CL153" s="1745"/>
      <c r="CM153" s="1745"/>
      <c r="CN153" s="1745"/>
      <c r="CO153" s="1745"/>
      <c r="CP153" s="1745"/>
      <c r="CQ153" s="1745"/>
      <c r="CR153" s="1745"/>
      <c r="CS153" s="1745"/>
      <c r="CT153" s="1745"/>
      <c r="CU153" s="1745"/>
      <c r="CV153" s="1745"/>
      <c r="CW153" s="1745"/>
      <c r="CX153" s="1745"/>
      <c r="CY153" s="1745"/>
      <c r="CZ153" s="1745"/>
      <c r="DA153" s="1745"/>
      <c r="DB153" s="1745"/>
      <c r="DC153" s="1745"/>
      <c r="DD153" s="1745"/>
      <c r="DE153" s="201"/>
      <c r="DF153" s="8"/>
      <c r="DG153" s="8"/>
      <c r="DH153" s="8"/>
      <c r="DI153" s="66"/>
      <c r="DJ153" s="66"/>
    </row>
    <row r="154" spans="1:121" ht="8.25" customHeight="1">
      <c r="A154" s="66"/>
      <c r="B154" s="66"/>
      <c r="C154" s="66"/>
      <c r="D154" s="456"/>
      <c r="E154" s="1323"/>
      <c r="F154" s="1323"/>
      <c r="G154" s="1323"/>
      <c r="H154" s="1323"/>
      <c r="I154" s="1323"/>
      <c r="J154" s="1323"/>
      <c r="K154" s="1323"/>
      <c r="L154" s="1323"/>
      <c r="M154" s="1323"/>
      <c r="N154" s="1324"/>
      <c r="O154" s="173"/>
      <c r="P154" s="173"/>
      <c r="Q154" s="1285"/>
      <c r="R154" s="1285"/>
      <c r="S154" s="1285"/>
      <c r="T154" s="1285"/>
      <c r="U154" s="1285"/>
      <c r="V154" s="1285"/>
      <c r="W154" s="1285"/>
      <c r="X154" s="1285"/>
      <c r="Y154" s="1285"/>
      <c r="Z154" s="1285"/>
      <c r="AA154" s="1285"/>
      <c r="AB154" s="174"/>
      <c r="AC154" s="173"/>
      <c r="AD154" s="173"/>
      <c r="AE154" s="1972" t="s">
        <v>96</v>
      </c>
      <c r="AF154" s="1973"/>
      <c r="AG154" s="1973"/>
      <c r="AH154" s="1973"/>
      <c r="AI154" s="1973"/>
      <c r="AJ154" s="1973"/>
      <c r="AK154" s="1973"/>
      <c r="AL154" s="1973"/>
      <c r="AM154" s="1973"/>
      <c r="AN154" s="1974"/>
      <c r="AO154" s="173"/>
      <c r="AP154" s="173"/>
      <c r="AQ154" s="1387"/>
      <c r="AR154" s="1387"/>
      <c r="AS154" s="1387"/>
      <c r="AT154" s="1387"/>
      <c r="AU154" s="1387"/>
      <c r="AV154" s="1387"/>
      <c r="AW154" s="1387"/>
      <c r="AX154" s="1387"/>
      <c r="AY154" s="1387"/>
      <c r="AZ154" s="1387"/>
      <c r="BA154" s="1387"/>
      <c r="BB154" s="1388"/>
      <c r="BC154" s="441"/>
      <c r="BD154" s="189"/>
      <c r="BE154" s="190"/>
      <c r="BF154" s="450"/>
      <c r="BG154" s="1306"/>
      <c r="BH154" s="1306"/>
      <c r="BI154" s="1306"/>
      <c r="BJ154" s="1306"/>
      <c r="BK154" s="1306"/>
      <c r="BL154" s="1306"/>
      <c r="BM154" s="1306"/>
      <c r="BN154" s="1306"/>
      <c r="BO154" s="1306"/>
      <c r="BP154" s="451"/>
      <c r="BQ154" s="198"/>
      <c r="BR154" s="196"/>
      <c r="BS154" s="864"/>
      <c r="BT154" s="864"/>
      <c r="BU154" s="864"/>
      <c r="BV154" s="864"/>
      <c r="BW154" s="864"/>
      <c r="BX154" s="864"/>
      <c r="BY154" s="864"/>
      <c r="BZ154" s="864"/>
      <c r="CA154" s="864"/>
      <c r="CB154" s="864"/>
      <c r="CC154" s="864"/>
      <c r="CD154" s="864"/>
      <c r="CE154" s="864"/>
      <c r="CF154" s="864"/>
      <c r="CG154" s="864"/>
      <c r="CH154" s="864"/>
      <c r="CI154" s="864"/>
      <c r="CJ154" s="864"/>
      <c r="CK154" s="864"/>
      <c r="CL154" s="864"/>
      <c r="CM154" s="864"/>
      <c r="CN154" s="864"/>
      <c r="CO154" s="864"/>
      <c r="CP154" s="864"/>
      <c r="CQ154" s="864"/>
      <c r="CR154" s="864"/>
      <c r="CS154" s="864"/>
      <c r="CT154" s="864"/>
      <c r="CU154" s="864"/>
      <c r="CV154" s="864"/>
      <c r="CW154" s="864"/>
      <c r="CX154" s="864"/>
      <c r="CY154" s="864"/>
      <c r="CZ154" s="864"/>
      <c r="DA154" s="864"/>
      <c r="DB154" s="864"/>
      <c r="DC154" s="864"/>
      <c r="DD154" s="864"/>
      <c r="DE154" s="198"/>
      <c r="DF154" s="8"/>
      <c r="DG154" s="8"/>
      <c r="DH154" s="8"/>
      <c r="DI154" s="66"/>
      <c r="DJ154" s="66"/>
    </row>
    <row r="155" spans="1:121" ht="8.25" customHeight="1">
      <c r="A155" s="66"/>
      <c r="B155" s="66"/>
      <c r="C155" s="66"/>
      <c r="D155" s="457"/>
      <c r="E155" s="1318" t="s">
        <v>95</v>
      </c>
      <c r="F155" s="1318"/>
      <c r="G155" s="1318"/>
      <c r="H155" s="1318"/>
      <c r="I155" s="1318"/>
      <c r="J155" s="1318"/>
      <c r="K155" s="1318"/>
      <c r="L155" s="1318"/>
      <c r="M155" s="1318"/>
      <c r="N155" s="176"/>
      <c r="O155" s="173"/>
      <c r="P155" s="173"/>
      <c r="Q155" s="1285"/>
      <c r="R155" s="1285"/>
      <c r="S155" s="1285"/>
      <c r="T155" s="1285"/>
      <c r="U155" s="1285"/>
      <c r="V155" s="1285"/>
      <c r="W155" s="1285"/>
      <c r="X155" s="1285"/>
      <c r="Y155" s="1285"/>
      <c r="Z155" s="1285"/>
      <c r="AA155" s="1285"/>
      <c r="AB155" s="174"/>
      <c r="AC155" s="173"/>
      <c r="AD155" s="173"/>
      <c r="AE155" s="1975"/>
      <c r="AF155" s="1973"/>
      <c r="AG155" s="1973"/>
      <c r="AH155" s="1973"/>
      <c r="AI155" s="1973"/>
      <c r="AJ155" s="1973"/>
      <c r="AK155" s="1973"/>
      <c r="AL155" s="1973"/>
      <c r="AM155" s="1973"/>
      <c r="AN155" s="1974"/>
      <c r="AO155" s="173"/>
      <c r="AP155" s="173"/>
      <c r="AQ155" s="1387"/>
      <c r="AR155" s="1387"/>
      <c r="AS155" s="1387"/>
      <c r="AT155" s="1387"/>
      <c r="AU155" s="1387"/>
      <c r="AV155" s="1387"/>
      <c r="AW155" s="1387"/>
      <c r="AX155" s="1387"/>
      <c r="AY155" s="1387"/>
      <c r="AZ155" s="1387"/>
      <c r="BA155" s="1387"/>
      <c r="BB155" s="1388"/>
      <c r="BC155" s="1308" t="s">
        <v>151</v>
      </c>
      <c r="BD155" s="1932"/>
      <c r="BE155" s="1933"/>
      <c r="BF155" s="450"/>
      <c r="BG155" s="1306"/>
      <c r="BH155" s="1306"/>
      <c r="BI155" s="1306"/>
      <c r="BJ155" s="1306"/>
      <c r="BK155" s="1306"/>
      <c r="BL155" s="1306"/>
      <c r="BM155" s="1306"/>
      <c r="BN155" s="1306"/>
      <c r="BO155" s="1306"/>
      <c r="BP155" s="451"/>
      <c r="BQ155" s="198"/>
      <c r="BR155" s="196"/>
      <c r="BS155" s="864"/>
      <c r="BT155" s="864"/>
      <c r="BU155" s="864"/>
      <c r="BV155" s="864"/>
      <c r="BW155" s="864"/>
      <c r="BX155" s="864"/>
      <c r="BY155" s="864"/>
      <c r="BZ155" s="864"/>
      <c r="CA155" s="864"/>
      <c r="CB155" s="864"/>
      <c r="CC155" s="864"/>
      <c r="CD155" s="864"/>
      <c r="CE155" s="864"/>
      <c r="CF155" s="864"/>
      <c r="CG155" s="864"/>
      <c r="CH155" s="864"/>
      <c r="CI155" s="864"/>
      <c r="CJ155" s="864"/>
      <c r="CK155" s="864"/>
      <c r="CL155" s="864"/>
      <c r="CM155" s="864"/>
      <c r="CN155" s="864"/>
      <c r="CO155" s="864"/>
      <c r="CP155" s="864"/>
      <c r="CQ155" s="864"/>
      <c r="CR155" s="864"/>
      <c r="CS155" s="864"/>
      <c r="CT155" s="864"/>
      <c r="CU155" s="864"/>
      <c r="CV155" s="864"/>
      <c r="CW155" s="864"/>
      <c r="CX155" s="864"/>
      <c r="CY155" s="864"/>
      <c r="CZ155" s="864"/>
      <c r="DA155" s="864"/>
      <c r="DB155" s="864"/>
      <c r="DC155" s="864"/>
      <c r="DD155" s="864"/>
      <c r="DE155" s="198"/>
      <c r="DF155" s="8"/>
      <c r="DG155" s="8"/>
      <c r="DH155" s="8"/>
      <c r="DI155" s="66"/>
      <c r="DJ155" s="66"/>
    </row>
    <row r="156" spans="1:121" ht="8.25" customHeight="1">
      <c r="A156" s="66"/>
      <c r="B156" s="66"/>
      <c r="C156" s="66"/>
      <c r="D156" s="458"/>
      <c r="E156" s="1319"/>
      <c r="F156" s="1319"/>
      <c r="G156" s="1319"/>
      <c r="H156" s="1319"/>
      <c r="I156" s="1319"/>
      <c r="J156" s="1319"/>
      <c r="K156" s="1319"/>
      <c r="L156" s="1319"/>
      <c r="M156" s="1319"/>
      <c r="N156" s="177"/>
      <c r="O156" s="173"/>
      <c r="P156" s="173"/>
      <c r="Q156" s="1286"/>
      <c r="R156" s="1286"/>
      <c r="S156" s="1286"/>
      <c r="T156" s="1286"/>
      <c r="U156" s="1286"/>
      <c r="V156" s="1286"/>
      <c r="W156" s="1286"/>
      <c r="X156" s="1286"/>
      <c r="Y156" s="1286"/>
      <c r="Z156" s="1286"/>
      <c r="AA156" s="1286"/>
      <c r="AB156" s="178"/>
      <c r="AC156" s="173"/>
      <c r="AD156" s="173"/>
      <c r="AE156" s="179"/>
      <c r="AF156" s="180"/>
      <c r="AG156" s="180"/>
      <c r="AH156" s="180"/>
      <c r="AI156" s="180"/>
      <c r="AJ156" s="180"/>
      <c r="AK156" s="180"/>
      <c r="AL156" s="180"/>
      <c r="AM156" s="180"/>
      <c r="AN156" s="181"/>
      <c r="AO156" s="173"/>
      <c r="AP156" s="173"/>
      <c r="AQ156" s="1389"/>
      <c r="AR156" s="1389"/>
      <c r="AS156" s="1389"/>
      <c r="AT156" s="1389"/>
      <c r="AU156" s="1389"/>
      <c r="AV156" s="1389"/>
      <c r="AW156" s="1389"/>
      <c r="AX156" s="1389"/>
      <c r="AY156" s="1389"/>
      <c r="AZ156" s="1389"/>
      <c r="BA156" s="1389"/>
      <c r="BB156" s="1390"/>
      <c r="BC156" s="1934"/>
      <c r="BD156" s="1932"/>
      <c r="BE156" s="1933"/>
      <c r="BF156" s="446"/>
      <c r="BG156" s="1307"/>
      <c r="BH156" s="1307"/>
      <c r="BI156" s="1307"/>
      <c r="BJ156" s="1307"/>
      <c r="BK156" s="1307"/>
      <c r="BL156" s="1307"/>
      <c r="BM156" s="1307"/>
      <c r="BN156" s="1307"/>
      <c r="BO156" s="1307"/>
      <c r="BP156" s="447"/>
      <c r="BQ156" s="200"/>
      <c r="BR156" s="196"/>
      <c r="BS156" s="868"/>
      <c r="BT156" s="868"/>
      <c r="BU156" s="868"/>
      <c r="BV156" s="868"/>
      <c r="BW156" s="868"/>
      <c r="BX156" s="868"/>
      <c r="BY156" s="868"/>
      <c r="BZ156" s="868"/>
      <c r="CA156" s="868"/>
      <c r="CB156" s="868"/>
      <c r="CC156" s="868"/>
      <c r="CD156" s="868"/>
      <c r="CE156" s="868"/>
      <c r="CF156" s="868"/>
      <c r="CG156" s="868"/>
      <c r="CH156" s="868"/>
      <c r="CI156" s="868"/>
      <c r="CJ156" s="868"/>
      <c r="CK156" s="868"/>
      <c r="CL156" s="868"/>
      <c r="CM156" s="868"/>
      <c r="CN156" s="868"/>
      <c r="CO156" s="868"/>
      <c r="CP156" s="868"/>
      <c r="CQ156" s="868"/>
      <c r="CR156" s="868"/>
      <c r="CS156" s="868"/>
      <c r="CT156" s="868"/>
      <c r="CU156" s="868"/>
      <c r="CV156" s="868"/>
      <c r="CW156" s="868"/>
      <c r="CX156" s="868"/>
      <c r="CY156" s="868"/>
      <c r="CZ156" s="868"/>
      <c r="DA156" s="868"/>
      <c r="DB156" s="868"/>
      <c r="DC156" s="868"/>
      <c r="DD156" s="868"/>
      <c r="DE156" s="200"/>
      <c r="DF156" s="8"/>
      <c r="DG156" s="8"/>
      <c r="DH156" s="8"/>
      <c r="DI156" s="66"/>
      <c r="DJ156" s="66"/>
      <c r="DL156" s="8"/>
      <c r="DM156" s="8"/>
    </row>
    <row r="157" spans="1:121" ht="8.25" customHeight="1">
      <c r="A157" s="66"/>
      <c r="B157" s="66"/>
      <c r="C157" s="66"/>
      <c r="D157" s="440"/>
      <c r="E157" s="182"/>
      <c r="F157" s="183"/>
      <c r="G157" s="184"/>
      <c r="H157" s="185"/>
      <c r="I157" s="185"/>
      <c r="J157" s="185"/>
      <c r="K157" s="185"/>
      <c r="L157" s="185"/>
      <c r="M157" s="185"/>
      <c r="N157" s="185"/>
      <c r="O157" s="185"/>
      <c r="P157" s="185"/>
      <c r="Q157" s="185"/>
      <c r="R157" s="186"/>
      <c r="S157" s="182"/>
      <c r="T157" s="436">
        <f>算定基礎賃金集計表!BE12</f>
        <v>0</v>
      </c>
      <c r="U157" s="436"/>
      <c r="V157" s="436"/>
      <c r="W157" s="436"/>
      <c r="X157" s="436"/>
      <c r="Y157" s="436"/>
      <c r="Z157" s="436"/>
      <c r="AA157" s="436"/>
      <c r="AB157" s="436"/>
      <c r="AC157" s="436"/>
      <c r="AD157" s="436"/>
      <c r="AE157" s="436"/>
      <c r="AF157" s="436"/>
      <c r="AG157" s="436"/>
      <c r="AH157" s="436"/>
      <c r="AI157" s="436"/>
      <c r="AJ157" s="436"/>
      <c r="AK157" s="436"/>
      <c r="AL157" s="436"/>
      <c r="AM157" s="436"/>
      <c r="AN157" s="436"/>
      <c r="AO157" s="436"/>
      <c r="AP157" s="436"/>
      <c r="AQ157" s="436"/>
      <c r="AR157" s="436"/>
      <c r="AS157" s="436"/>
      <c r="AT157" s="436"/>
      <c r="AU157" s="436"/>
      <c r="AV157" s="436"/>
      <c r="AW157" s="436"/>
      <c r="AX157" s="436"/>
      <c r="AY157" s="436"/>
      <c r="AZ157" s="436"/>
      <c r="BA157" s="436"/>
      <c r="BB157" s="459"/>
      <c r="BC157" s="1934"/>
      <c r="BD157" s="1932"/>
      <c r="BE157" s="1933"/>
      <c r="BF157" s="448"/>
      <c r="BG157" s="1304" t="s">
        <v>74</v>
      </c>
      <c r="BH157" s="1305"/>
      <c r="BI157" s="1305"/>
      <c r="BJ157" s="1305"/>
      <c r="BK157" s="1305"/>
      <c r="BL157" s="1305"/>
      <c r="BM157" s="1305"/>
      <c r="BN157" s="1305"/>
      <c r="BO157" s="1305"/>
      <c r="BP157" s="449"/>
      <c r="BQ157" s="201"/>
      <c r="BR157" s="202"/>
      <c r="BS157" s="1746">
        <f>T161</f>
        <v>0</v>
      </c>
      <c r="BT157" s="1747"/>
      <c r="BU157" s="1747"/>
      <c r="BV157" s="1747"/>
      <c r="BW157" s="1747"/>
      <c r="BX157" s="1747"/>
      <c r="BY157" s="1747"/>
      <c r="BZ157" s="1747"/>
      <c r="CA157" s="1747"/>
      <c r="CB157" s="1747"/>
      <c r="CC157" s="1747"/>
      <c r="CD157" s="1747"/>
      <c r="CE157" s="1747"/>
      <c r="CF157" s="1747"/>
      <c r="CG157" s="1747"/>
      <c r="CH157" s="1747"/>
      <c r="CI157" s="1747"/>
      <c r="CJ157" s="1747"/>
      <c r="CK157" s="1747"/>
      <c r="CL157" s="1747"/>
      <c r="CM157" s="1747"/>
      <c r="CN157" s="1747"/>
      <c r="CO157" s="1747"/>
      <c r="CP157" s="1747"/>
      <c r="CQ157" s="1747"/>
      <c r="CR157" s="1747"/>
      <c r="CS157" s="1747"/>
      <c r="CT157" s="1747"/>
      <c r="CU157" s="1747"/>
      <c r="CV157" s="1747"/>
      <c r="CW157" s="1747"/>
      <c r="CX157" s="1747"/>
      <c r="CY157" s="1747"/>
      <c r="CZ157" s="1747"/>
      <c r="DA157" s="1747"/>
      <c r="DB157" s="1747"/>
      <c r="DC157" s="1747"/>
      <c r="DD157" s="1747"/>
      <c r="DE157" s="201"/>
      <c r="DF157" s="8"/>
      <c r="DG157" s="8"/>
      <c r="DH157" s="8"/>
      <c r="DI157" s="66"/>
      <c r="DJ157" s="66"/>
      <c r="DL157" s="8"/>
      <c r="DM157" s="8"/>
    </row>
    <row r="158" spans="1:121" ht="8.25" customHeight="1">
      <c r="A158" s="66"/>
      <c r="B158" s="66"/>
      <c r="C158" s="66"/>
      <c r="D158" s="1449">
        <v>28</v>
      </c>
      <c r="E158" s="1450"/>
      <c r="F158" s="1451"/>
      <c r="G158" s="187"/>
      <c r="H158" s="174"/>
      <c r="I158" s="1317" t="s">
        <v>70</v>
      </c>
      <c r="J158" s="1317"/>
      <c r="K158" s="1317"/>
      <c r="L158" s="1317"/>
      <c r="M158" s="1317"/>
      <c r="N158" s="1317"/>
      <c r="O158" s="1317"/>
      <c r="P158" s="1317"/>
      <c r="Q158" s="174"/>
      <c r="R158" s="188"/>
      <c r="S158" s="173"/>
      <c r="T158" s="437"/>
      <c r="U158" s="437"/>
      <c r="V158" s="437"/>
      <c r="W158" s="437"/>
      <c r="X158" s="437"/>
      <c r="Y158" s="437"/>
      <c r="Z158" s="437"/>
      <c r="AA158" s="437"/>
      <c r="AB158" s="437"/>
      <c r="AC158" s="437"/>
      <c r="AD158" s="437"/>
      <c r="AE158" s="437"/>
      <c r="AF158" s="437"/>
      <c r="AG158" s="437"/>
      <c r="AH158" s="437"/>
      <c r="AI158" s="437"/>
      <c r="AJ158" s="437"/>
      <c r="AK158" s="437"/>
      <c r="AL158" s="437"/>
      <c r="AM158" s="437"/>
      <c r="AN158" s="437"/>
      <c r="AO158" s="437"/>
      <c r="AP158" s="437"/>
      <c r="AQ158" s="437"/>
      <c r="AR158" s="437"/>
      <c r="AS158" s="437"/>
      <c r="AT158" s="437"/>
      <c r="AU158" s="437"/>
      <c r="AV158" s="437"/>
      <c r="AW158" s="437"/>
      <c r="AX158" s="437"/>
      <c r="AY158" s="437"/>
      <c r="AZ158" s="437"/>
      <c r="BA158" s="437"/>
      <c r="BB158" s="460"/>
      <c r="BC158" s="1934"/>
      <c r="BD158" s="1932"/>
      <c r="BE158" s="1933"/>
      <c r="BF158" s="450"/>
      <c r="BG158" s="1306"/>
      <c r="BH158" s="1306"/>
      <c r="BI158" s="1306"/>
      <c r="BJ158" s="1306"/>
      <c r="BK158" s="1306"/>
      <c r="BL158" s="1306"/>
      <c r="BM158" s="1306"/>
      <c r="BN158" s="1306"/>
      <c r="BO158" s="1306"/>
      <c r="BP158" s="451"/>
      <c r="BQ158" s="198"/>
      <c r="BR158" s="196"/>
      <c r="BS158" s="1748"/>
      <c r="BT158" s="1748"/>
      <c r="BU158" s="1748"/>
      <c r="BV158" s="1748"/>
      <c r="BW158" s="1748"/>
      <c r="BX158" s="1748"/>
      <c r="BY158" s="1748"/>
      <c r="BZ158" s="1748"/>
      <c r="CA158" s="1748"/>
      <c r="CB158" s="1748"/>
      <c r="CC158" s="1748"/>
      <c r="CD158" s="1748"/>
      <c r="CE158" s="1748"/>
      <c r="CF158" s="1748"/>
      <c r="CG158" s="1748"/>
      <c r="CH158" s="1748"/>
      <c r="CI158" s="1748"/>
      <c r="CJ158" s="1748"/>
      <c r="CK158" s="1748"/>
      <c r="CL158" s="1748"/>
      <c r="CM158" s="1748"/>
      <c r="CN158" s="1748"/>
      <c r="CO158" s="1748"/>
      <c r="CP158" s="1748"/>
      <c r="CQ158" s="1748"/>
      <c r="CR158" s="1748"/>
      <c r="CS158" s="1748"/>
      <c r="CT158" s="1748"/>
      <c r="CU158" s="1748"/>
      <c r="CV158" s="1748"/>
      <c r="CW158" s="1748"/>
      <c r="CX158" s="1748"/>
      <c r="CY158" s="1748"/>
      <c r="CZ158" s="1748"/>
      <c r="DA158" s="1748"/>
      <c r="DB158" s="1748"/>
      <c r="DC158" s="1748"/>
      <c r="DD158" s="1748"/>
      <c r="DE158" s="198"/>
      <c r="DF158" s="8"/>
      <c r="DG158" s="8"/>
      <c r="DH158" s="8"/>
      <c r="DI158" s="66"/>
      <c r="DJ158" s="66"/>
    </row>
    <row r="159" spans="1:121" ht="8.25" customHeight="1">
      <c r="A159" s="66"/>
      <c r="B159" s="66"/>
      <c r="C159" s="66"/>
      <c r="D159" s="1449"/>
      <c r="E159" s="1450"/>
      <c r="F159" s="1451"/>
      <c r="G159" s="187"/>
      <c r="H159" s="174"/>
      <c r="I159" s="1317"/>
      <c r="J159" s="1317"/>
      <c r="K159" s="1317"/>
      <c r="L159" s="1317"/>
      <c r="M159" s="1317"/>
      <c r="N159" s="1317"/>
      <c r="O159" s="1317"/>
      <c r="P159" s="1317"/>
      <c r="Q159" s="174"/>
      <c r="R159" s="188"/>
      <c r="S159" s="173"/>
      <c r="T159" s="437"/>
      <c r="U159" s="437"/>
      <c r="V159" s="437"/>
      <c r="W159" s="437"/>
      <c r="X159" s="437"/>
      <c r="Y159" s="437"/>
      <c r="Z159" s="437"/>
      <c r="AA159" s="437"/>
      <c r="AB159" s="437"/>
      <c r="AC159" s="437"/>
      <c r="AD159" s="437"/>
      <c r="AE159" s="437"/>
      <c r="AF159" s="437"/>
      <c r="AG159" s="437"/>
      <c r="AH159" s="437"/>
      <c r="AI159" s="437"/>
      <c r="AJ159" s="437"/>
      <c r="AK159" s="437"/>
      <c r="AL159" s="437"/>
      <c r="AM159" s="437"/>
      <c r="AN159" s="437"/>
      <c r="AO159" s="437"/>
      <c r="AP159" s="437"/>
      <c r="AQ159" s="437"/>
      <c r="AR159" s="437"/>
      <c r="AS159" s="437"/>
      <c r="AT159" s="437"/>
      <c r="AU159" s="437"/>
      <c r="AV159" s="437"/>
      <c r="AW159" s="437"/>
      <c r="AX159" s="437"/>
      <c r="AY159" s="437"/>
      <c r="AZ159" s="437"/>
      <c r="BA159" s="437"/>
      <c r="BB159" s="460"/>
      <c r="BC159" s="1934"/>
      <c r="BD159" s="1932"/>
      <c r="BE159" s="1933"/>
      <c r="BF159" s="450"/>
      <c r="BG159" s="1306"/>
      <c r="BH159" s="1306"/>
      <c r="BI159" s="1306"/>
      <c r="BJ159" s="1306"/>
      <c r="BK159" s="1306"/>
      <c r="BL159" s="1306"/>
      <c r="BM159" s="1306"/>
      <c r="BN159" s="1306"/>
      <c r="BO159" s="1306"/>
      <c r="BP159" s="451"/>
      <c r="BQ159" s="198"/>
      <c r="BR159" s="196"/>
      <c r="BS159" s="1748"/>
      <c r="BT159" s="1748"/>
      <c r="BU159" s="1748"/>
      <c r="BV159" s="1748"/>
      <c r="BW159" s="1748"/>
      <c r="BX159" s="1748"/>
      <c r="BY159" s="1748"/>
      <c r="BZ159" s="1748"/>
      <c r="CA159" s="1748"/>
      <c r="CB159" s="1748"/>
      <c r="CC159" s="1748"/>
      <c r="CD159" s="1748"/>
      <c r="CE159" s="1748"/>
      <c r="CF159" s="1748"/>
      <c r="CG159" s="1748"/>
      <c r="CH159" s="1748"/>
      <c r="CI159" s="1748"/>
      <c r="CJ159" s="1748"/>
      <c r="CK159" s="1748"/>
      <c r="CL159" s="1748"/>
      <c r="CM159" s="1748"/>
      <c r="CN159" s="1748"/>
      <c r="CO159" s="1748"/>
      <c r="CP159" s="1748"/>
      <c r="CQ159" s="1748"/>
      <c r="CR159" s="1748"/>
      <c r="CS159" s="1748"/>
      <c r="CT159" s="1748"/>
      <c r="CU159" s="1748"/>
      <c r="CV159" s="1748"/>
      <c r="CW159" s="1748"/>
      <c r="CX159" s="1748"/>
      <c r="CY159" s="1748"/>
      <c r="CZ159" s="1748"/>
      <c r="DA159" s="1748"/>
      <c r="DB159" s="1748"/>
      <c r="DC159" s="1748"/>
      <c r="DD159" s="1748"/>
      <c r="DE159" s="198"/>
      <c r="DF159" s="8"/>
      <c r="DG159" s="8"/>
      <c r="DH159" s="8"/>
      <c r="DI159" s="66"/>
      <c r="DJ159" s="66"/>
    </row>
    <row r="160" spans="1:121" ht="8.25" customHeight="1">
      <c r="A160" s="66"/>
      <c r="B160" s="66"/>
      <c r="C160" s="66"/>
      <c r="D160" s="441"/>
      <c r="E160" s="189"/>
      <c r="F160" s="190"/>
      <c r="G160" s="191"/>
      <c r="H160" s="178"/>
      <c r="I160" s="192"/>
      <c r="J160" s="192"/>
      <c r="K160" s="192"/>
      <c r="L160" s="192"/>
      <c r="M160" s="192"/>
      <c r="N160" s="192"/>
      <c r="O160" s="192"/>
      <c r="P160" s="192"/>
      <c r="Q160" s="178"/>
      <c r="R160" s="193"/>
      <c r="S160" s="180"/>
      <c r="T160" s="438"/>
      <c r="U160" s="438"/>
      <c r="V160" s="438"/>
      <c r="W160" s="438"/>
      <c r="X160" s="438"/>
      <c r="Y160" s="438"/>
      <c r="Z160" s="438"/>
      <c r="AA160" s="438"/>
      <c r="AB160" s="438"/>
      <c r="AC160" s="438"/>
      <c r="AD160" s="438"/>
      <c r="AE160" s="438"/>
      <c r="AF160" s="438"/>
      <c r="AG160" s="438"/>
      <c r="AH160" s="438"/>
      <c r="AI160" s="438"/>
      <c r="AJ160" s="438"/>
      <c r="AK160" s="438"/>
      <c r="AL160" s="438"/>
      <c r="AM160" s="438"/>
      <c r="AN160" s="438"/>
      <c r="AO160" s="438"/>
      <c r="AP160" s="438"/>
      <c r="AQ160" s="438"/>
      <c r="AR160" s="438"/>
      <c r="AS160" s="438"/>
      <c r="AT160" s="438"/>
      <c r="AU160" s="438"/>
      <c r="AV160" s="438"/>
      <c r="AW160" s="438"/>
      <c r="AX160" s="438"/>
      <c r="AY160" s="438"/>
      <c r="AZ160" s="438"/>
      <c r="BA160" s="438"/>
      <c r="BB160" s="461"/>
      <c r="BC160" s="1934"/>
      <c r="BD160" s="1932"/>
      <c r="BE160" s="1933"/>
      <c r="BF160" s="446"/>
      <c r="BG160" s="1307"/>
      <c r="BH160" s="1307"/>
      <c r="BI160" s="1307"/>
      <c r="BJ160" s="1307"/>
      <c r="BK160" s="1307"/>
      <c r="BL160" s="1307"/>
      <c r="BM160" s="1307"/>
      <c r="BN160" s="1307"/>
      <c r="BO160" s="1307"/>
      <c r="BP160" s="447"/>
      <c r="BQ160" s="200"/>
      <c r="BR160" s="199"/>
      <c r="BS160" s="1749"/>
      <c r="BT160" s="1749"/>
      <c r="BU160" s="1749"/>
      <c r="BV160" s="1749"/>
      <c r="BW160" s="1749"/>
      <c r="BX160" s="1749"/>
      <c r="BY160" s="1749"/>
      <c r="BZ160" s="1749"/>
      <c r="CA160" s="1749"/>
      <c r="CB160" s="1749"/>
      <c r="CC160" s="1749"/>
      <c r="CD160" s="1749"/>
      <c r="CE160" s="1749"/>
      <c r="CF160" s="1749"/>
      <c r="CG160" s="1749"/>
      <c r="CH160" s="1749"/>
      <c r="CI160" s="1749"/>
      <c r="CJ160" s="1749"/>
      <c r="CK160" s="1749"/>
      <c r="CL160" s="1749"/>
      <c r="CM160" s="1749"/>
      <c r="CN160" s="1749"/>
      <c r="CO160" s="1749"/>
      <c r="CP160" s="1749"/>
      <c r="CQ160" s="1749"/>
      <c r="CR160" s="1749"/>
      <c r="CS160" s="1749"/>
      <c r="CT160" s="1749"/>
      <c r="CU160" s="1749"/>
      <c r="CV160" s="1749"/>
      <c r="CW160" s="1749"/>
      <c r="CX160" s="1749"/>
      <c r="CY160" s="1749"/>
      <c r="CZ160" s="1749"/>
      <c r="DA160" s="1749"/>
      <c r="DB160" s="1749"/>
      <c r="DC160" s="1749"/>
      <c r="DD160" s="1749"/>
      <c r="DE160" s="200"/>
      <c r="DF160" s="8"/>
      <c r="DG160" s="8"/>
      <c r="DH160" s="8"/>
      <c r="DI160" s="66"/>
      <c r="DJ160" s="66"/>
    </row>
    <row r="161" spans="1:117" ht="8.25" customHeight="1">
      <c r="A161" s="66"/>
      <c r="B161" s="66"/>
      <c r="C161" s="66"/>
      <c r="D161" s="1308" t="s">
        <v>152</v>
      </c>
      <c r="E161" s="1309"/>
      <c r="F161" s="1310"/>
      <c r="G161" s="184"/>
      <c r="H161" s="185"/>
      <c r="I161" s="194"/>
      <c r="J161" s="194"/>
      <c r="K161" s="194"/>
      <c r="L161" s="194"/>
      <c r="M161" s="194"/>
      <c r="N161" s="194"/>
      <c r="O161" s="194"/>
      <c r="P161" s="194"/>
      <c r="Q161" s="185"/>
      <c r="R161" s="186"/>
      <c r="S161" s="182"/>
      <c r="T161" s="436">
        <f>算定基礎賃金集計表!BE8</f>
        <v>0</v>
      </c>
      <c r="U161" s="436"/>
      <c r="V161" s="436"/>
      <c r="W161" s="436"/>
      <c r="X161" s="436"/>
      <c r="Y161" s="436"/>
      <c r="Z161" s="436"/>
      <c r="AA161" s="436"/>
      <c r="AB161" s="436"/>
      <c r="AC161" s="436"/>
      <c r="AD161" s="436"/>
      <c r="AE161" s="436"/>
      <c r="AF161" s="436"/>
      <c r="AG161" s="436"/>
      <c r="AH161" s="436"/>
      <c r="AI161" s="436"/>
      <c r="AJ161" s="436"/>
      <c r="AK161" s="436"/>
      <c r="AL161" s="436"/>
      <c r="AM161" s="436"/>
      <c r="AN161" s="436"/>
      <c r="AO161" s="436"/>
      <c r="AP161" s="436"/>
      <c r="AQ161" s="436"/>
      <c r="AR161" s="436"/>
      <c r="AS161" s="436"/>
      <c r="AT161" s="436"/>
      <c r="AU161" s="436"/>
      <c r="AV161" s="436"/>
      <c r="AW161" s="436"/>
      <c r="AX161" s="436"/>
      <c r="AY161" s="436"/>
      <c r="AZ161" s="436"/>
      <c r="BA161" s="436"/>
      <c r="BB161" s="459"/>
      <c r="BC161" s="1934"/>
      <c r="BD161" s="1932"/>
      <c r="BE161" s="1933"/>
      <c r="BF161" s="448"/>
      <c r="BG161" s="1304" t="s">
        <v>383</v>
      </c>
      <c r="BH161" s="1305"/>
      <c r="BI161" s="1305"/>
      <c r="BJ161" s="1305"/>
      <c r="BK161" s="1305"/>
      <c r="BL161" s="1305"/>
      <c r="BM161" s="1305"/>
      <c r="BN161" s="1305"/>
      <c r="BO161" s="1305"/>
      <c r="BP161" s="449"/>
      <c r="BQ161" s="201"/>
      <c r="BR161" s="196"/>
      <c r="BS161" s="1946" t="s">
        <v>103</v>
      </c>
      <c r="BT161" s="1745"/>
      <c r="BU161" s="1745"/>
      <c r="BV161" s="1745"/>
      <c r="BW161" s="1745"/>
      <c r="BX161" s="1745"/>
      <c r="BY161" s="1745"/>
      <c r="BZ161" s="1745"/>
      <c r="CA161" s="1745"/>
      <c r="CB161" s="1745"/>
      <c r="CC161" s="1745"/>
      <c r="CD161" s="1745"/>
      <c r="CE161" s="1745"/>
      <c r="CF161" s="1745"/>
      <c r="CG161" s="1745"/>
      <c r="CH161" s="1745"/>
      <c r="CI161" s="1745"/>
      <c r="CJ161" s="1745"/>
      <c r="CK161" s="1745"/>
      <c r="CL161" s="1745"/>
      <c r="CM161" s="1745"/>
      <c r="CN161" s="1745"/>
      <c r="CO161" s="1745"/>
      <c r="CP161" s="1745"/>
      <c r="CQ161" s="1745"/>
      <c r="CR161" s="1745"/>
      <c r="CS161" s="433"/>
      <c r="CT161" s="433"/>
      <c r="CU161" s="1760"/>
      <c r="CV161" s="1760"/>
      <c r="CW161" s="1760"/>
      <c r="CX161" s="1760"/>
      <c r="CY161" s="1760"/>
      <c r="CZ161" s="1760"/>
      <c r="DA161" s="1760"/>
      <c r="DB161" s="1760"/>
      <c r="DC161" s="1760"/>
      <c r="DD161" s="1760"/>
      <c r="DE161" s="1944"/>
      <c r="DF161" s="8"/>
      <c r="DG161" s="8"/>
      <c r="DH161" s="8"/>
      <c r="DI161" s="66"/>
      <c r="DJ161" s="66"/>
    </row>
    <row r="162" spans="1:117" ht="8.25" customHeight="1">
      <c r="A162" s="66"/>
      <c r="B162" s="66"/>
      <c r="C162" s="66"/>
      <c r="D162" s="1308"/>
      <c r="E162" s="1309"/>
      <c r="F162" s="1310"/>
      <c r="G162" s="187"/>
      <c r="H162" s="174"/>
      <c r="I162" s="1317" t="s">
        <v>97</v>
      </c>
      <c r="J162" s="1317"/>
      <c r="K162" s="1317"/>
      <c r="L162" s="1317"/>
      <c r="M162" s="1317"/>
      <c r="N162" s="1317"/>
      <c r="O162" s="1317"/>
      <c r="P162" s="1317"/>
      <c r="Q162" s="174"/>
      <c r="R162" s="188"/>
      <c r="S162" s="173"/>
      <c r="T162" s="437"/>
      <c r="U162" s="437"/>
      <c r="V162" s="437"/>
      <c r="W162" s="437"/>
      <c r="X162" s="437"/>
      <c r="Y162" s="437"/>
      <c r="Z162" s="437"/>
      <c r="AA162" s="437"/>
      <c r="AB162" s="437"/>
      <c r="AC162" s="437"/>
      <c r="AD162" s="437"/>
      <c r="AE162" s="437"/>
      <c r="AF162" s="437"/>
      <c r="AG162" s="437"/>
      <c r="AH162" s="437"/>
      <c r="AI162" s="437"/>
      <c r="AJ162" s="437"/>
      <c r="AK162" s="437"/>
      <c r="AL162" s="437"/>
      <c r="AM162" s="437"/>
      <c r="AN162" s="437"/>
      <c r="AO162" s="437"/>
      <c r="AP162" s="437"/>
      <c r="AQ162" s="437"/>
      <c r="AR162" s="437"/>
      <c r="AS162" s="437"/>
      <c r="AT162" s="437"/>
      <c r="AU162" s="437"/>
      <c r="AV162" s="437"/>
      <c r="AW162" s="437"/>
      <c r="AX162" s="437"/>
      <c r="AY162" s="437"/>
      <c r="AZ162" s="437"/>
      <c r="BA162" s="437"/>
      <c r="BB162" s="460"/>
      <c r="BC162" s="1934"/>
      <c r="BD162" s="1932"/>
      <c r="BE162" s="1933"/>
      <c r="BF162" s="450"/>
      <c r="BG162" s="1306"/>
      <c r="BH162" s="1306"/>
      <c r="BI162" s="1306"/>
      <c r="BJ162" s="1306"/>
      <c r="BK162" s="1306"/>
      <c r="BL162" s="1306"/>
      <c r="BM162" s="1306"/>
      <c r="BN162" s="1306"/>
      <c r="BO162" s="1306"/>
      <c r="BP162" s="451"/>
      <c r="BQ162" s="198"/>
      <c r="BR162" s="196"/>
      <c r="BS162" s="864"/>
      <c r="BT162" s="864"/>
      <c r="BU162" s="864"/>
      <c r="BV162" s="864"/>
      <c r="BW162" s="864"/>
      <c r="BX162" s="864"/>
      <c r="BY162" s="864"/>
      <c r="BZ162" s="864"/>
      <c r="CA162" s="864"/>
      <c r="CB162" s="864"/>
      <c r="CC162" s="864"/>
      <c r="CD162" s="864"/>
      <c r="CE162" s="864"/>
      <c r="CF162" s="864"/>
      <c r="CG162" s="864"/>
      <c r="CH162" s="864"/>
      <c r="CI162" s="864"/>
      <c r="CJ162" s="864"/>
      <c r="CK162" s="864"/>
      <c r="CL162" s="864"/>
      <c r="CM162" s="864"/>
      <c r="CN162" s="864"/>
      <c r="CO162" s="864"/>
      <c r="CP162" s="864"/>
      <c r="CQ162" s="864"/>
      <c r="CR162" s="864"/>
      <c r="CS162" s="434"/>
      <c r="CT162" s="434"/>
      <c r="CU162" s="1762"/>
      <c r="CV162" s="1762"/>
      <c r="CW162" s="1762"/>
      <c r="CX162" s="1762"/>
      <c r="CY162" s="1762"/>
      <c r="CZ162" s="1762"/>
      <c r="DA162" s="1762"/>
      <c r="DB162" s="1762"/>
      <c r="DC162" s="1762"/>
      <c r="DD162" s="1762"/>
      <c r="DE162" s="1945"/>
      <c r="DF162" s="8"/>
      <c r="DG162" s="8"/>
      <c r="DH162" s="8"/>
      <c r="DI162" s="66"/>
      <c r="DJ162" s="66"/>
    </row>
    <row r="163" spans="1:117" ht="8.25" customHeight="1">
      <c r="A163" s="66"/>
      <c r="B163" s="66"/>
      <c r="C163" s="66"/>
      <c r="D163" s="1308"/>
      <c r="E163" s="1309"/>
      <c r="F163" s="1310"/>
      <c r="G163" s="187"/>
      <c r="H163" s="174"/>
      <c r="I163" s="1317"/>
      <c r="J163" s="1317"/>
      <c r="K163" s="1317"/>
      <c r="L163" s="1317"/>
      <c r="M163" s="1317"/>
      <c r="N163" s="1317"/>
      <c r="O163" s="1317"/>
      <c r="P163" s="1317"/>
      <c r="Q163" s="174"/>
      <c r="R163" s="188"/>
      <c r="S163" s="173"/>
      <c r="T163" s="437"/>
      <c r="U163" s="437"/>
      <c r="V163" s="437"/>
      <c r="W163" s="437"/>
      <c r="X163" s="437"/>
      <c r="Y163" s="437"/>
      <c r="Z163" s="437"/>
      <c r="AA163" s="437"/>
      <c r="AB163" s="437"/>
      <c r="AC163" s="437"/>
      <c r="AD163" s="437"/>
      <c r="AE163" s="437"/>
      <c r="AF163" s="437"/>
      <c r="AG163" s="437"/>
      <c r="AH163" s="437"/>
      <c r="AI163" s="437"/>
      <c r="AJ163" s="437"/>
      <c r="AK163" s="437"/>
      <c r="AL163" s="437"/>
      <c r="AM163" s="437"/>
      <c r="AN163" s="437"/>
      <c r="AO163" s="437"/>
      <c r="AP163" s="437"/>
      <c r="AQ163" s="437"/>
      <c r="AR163" s="437"/>
      <c r="AS163" s="437"/>
      <c r="AT163" s="437"/>
      <c r="AU163" s="437"/>
      <c r="AV163" s="437"/>
      <c r="AW163" s="437"/>
      <c r="AX163" s="437"/>
      <c r="AY163" s="437"/>
      <c r="AZ163" s="437"/>
      <c r="BA163" s="437"/>
      <c r="BB163" s="460"/>
      <c r="BC163" s="450"/>
      <c r="BD163" s="451"/>
      <c r="BE163" s="454"/>
      <c r="BF163" s="450"/>
      <c r="BG163" s="1306"/>
      <c r="BH163" s="1306"/>
      <c r="BI163" s="1306"/>
      <c r="BJ163" s="1306"/>
      <c r="BK163" s="1306"/>
      <c r="BL163" s="1306"/>
      <c r="BM163" s="1306"/>
      <c r="BN163" s="1306"/>
      <c r="BO163" s="1306"/>
      <c r="BP163" s="451"/>
      <c r="BQ163" s="198"/>
      <c r="BR163" s="196"/>
      <c r="BS163" s="864"/>
      <c r="BT163" s="864"/>
      <c r="BU163" s="864"/>
      <c r="BV163" s="864"/>
      <c r="BW163" s="864"/>
      <c r="BX163" s="864"/>
      <c r="BY163" s="864"/>
      <c r="BZ163" s="864"/>
      <c r="CA163" s="864"/>
      <c r="CB163" s="864"/>
      <c r="CC163" s="864"/>
      <c r="CD163" s="864"/>
      <c r="CE163" s="864"/>
      <c r="CF163" s="864"/>
      <c r="CG163" s="864"/>
      <c r="CH163" s="864"/>
      <c r="CI163" s="864"/>
      <c r="CJ163" s="864"/>
      <c r="CK163" s="864"/>
      <c r="CL163" s="864"/>
      <c r="CM163" s="864"/>
      <c r="CN163" s="864"/>
      <c r="CO163" s="864"/>
      <c r="CP163" s="864"/>
      <c r="CQ163" s="864"/>
      <c r="CR163" s="864"/>
      <c r="CS163" s="434"/>
      <c r="CT163" s="434"/>
      <c r="CU163" s="197"/>
      <c r="CV163" s="197"/>
      <c r="CW163" s="197"/>
      <c r="CX163" s="197"/>
      <c r="CY163" s="197"/>
      <c r="CZ163" s="197"/>
      <c r="DA163" s="1784"/>
      <c r="DB163" s="1784"/>
      <c r="DC163" s="1784"/>
      <c r="DD163" s="197"/>
      <c r="DE163" s="198"/>
      <c r="DF163" s="8"/>
      <c r="DG163" s="8"/>
      <c r="DH163" s="8"/>
      <c r="DI163" s="66"/>
      <c r="DJ163" s="66"/>
    </row>
    <row r="164" spans="1:117" ht="8.25" customHeight="1">
      <c r="A164" s="66"/>
      <c r="B164" s="8"/>
      <c r="C164" s="8"/>
      <c r="D164" s="1308"/>
      <c r="E164" s="1309"/>
      <c r="F164" s="1310"/>
      <c r="G164" s="187"/>
      <c r="H164" s="174"/>
      <c r="I164" s="1317"/>
      <c r="J164" s="1317"/>
      <c r="K164" s="1317"/>
      <c r="L164" s="1317"/>
      <c r="M164" s="1317"/>
      <c r="N164" s="1317"/>
      <c r="O164" s="1317"/>
      <c r="P164" s="1317"/>
      <c r="Q164" s="174"/>
      <c r="R164" s="188"/>
      <c r="S164" s="173"/>
      <c r="T164" s="437"/>
      <c r="U164" s="437"/>
      <c r="V164" s="437"/>
      <c r="W164" s="437"/>
      <c r="X164" s="437"/>
      <c r="Y164" s="437"/>
      <c r="Z164" s="437"/>
      <c r="AA164" s="437"/>
      <c r="AB164" s="437"/>
      <c r="AC164" s="437"/>
      <c r="AD164" s="437"/>
      <c r="AE164" s="437"/>
      <c r="AF164" s="437"/>
      <c r="AG164" s="437"/>
      <c r="AH164" s="437"/>
      <c r="AI164" s="437"/>
      <c r="AJ164" s="437"/>
      <c r="AK164" s="437"/>
      <c r="AL164" s="437"/>
      <c r="AM164" s="437"/>
      <c r="AN164" s="437"/>
      <c r="AO164" s="437"/>
      <c r="AP164" s="437"/>
      <c r="AQ164" s="437"/>
      <c r="AR164" s="437"/>
      <c r="AS164" s="437"/>
      <c r="AT164" s="437"/>
      <c r="AU164" s="437"/>
      <c r="AV164" s="437"/>
      <c r="AW164" s="437"/>
      <c r="AX164" s="437"/>
      <c r="AY164" s="437"/>
      <c r="AZ164" s="437"/>
      <c r="BA164" s="437"/>
      <c r="BB164" s="460"/>
      <c r="BC164" s="442"/>
      <c r="BD164" s="437"/>
      <c r="BE164" s="175"/>
      <c r="BF164" s="450"/>
      <c r="BG164" s="1306"/>
      <c r="BH164" s="1306"/>
      <c r="BI164" s="1306"/>
      <c r="BJ164" s="1306"/>
      <c r="BK164" s="1306"/>
      <c r="BL164" s="1306"/>
      <c r="BM164" s="1306"/>
      <c r="BN164" s="1306"/>
      <c r="BO164" s="1306"/>
      <c r="BP164" s="451"/>
      <c r="BQ164" s="198"/>
      <c r="BR164" s="196"/>
      <c r="BS164" s="864"/>
      <c r="BT164" s="864"/>
      <c r="BU164" s="864"/>
      <c r="BV164" s="864"/>
      <c r="BW164" s="864"/>
      <c r="BX164" s="864"/>
      <c r="BY164" s="864"/>
      <c r="BZ164" s="864"/>
      <c r="CA164" s="864"/>
      <c r="CB164" s="864"/>
      <c r="CC164" s="864"/>
      <c r="CD164" s="864"/>
      <c r="CE164" s="864"/>
      <c r="CF164" s="864"/>
      <c r="CG164" s="864"/>
      <c r="CH164" s="864"/>
      <c r="CI164" s="864"/>
      <c r="CJ164" s="864"/>
      <c r="CK164" s="864"/>
      <c r="CL164" s="864"/>
      <c r="CM164" s="864"/>
      <c r="CN164" s="864"/>
      <c r="CO164" s="864"/>
      <c r="CP164" s="864"/>
      <c r="CQ164" s="864"/>
      <c r="CR164" s="864"/>
      <c r="CS164" s="434"/>
      <c r="CT164" s="434"/>
      <c r="CU164" s="197"/>
      <c r="CV164" s="197"/>
      <c r="CW164" s="197"/>
      <c r="CX164" s="197"/>
      <c r="CY164" s="197"/>
      <c r="CZ164" s="197"/>
      <c r="DA164" s="1784"/>
      <c r="DB164" s="1784"/>
      <c r="DC164" s="1784"/>
      <c r="DD164" s="197"/>
      <c r="DE164" s="198"/>
      <c r="DF164" s="8"/>
      <c r="DG164" s="8"/>
      <c r="DH164" s="8"/>
      <c r="DI164" s="66"/>
      <c r="DJ164" s="66"/>
    </row>
    <row r="165" spans="1:117" ht="8.25" customHeight="1">
      <c r="A165" s="66"/>
      <c r="B165" s="8"/>
      <c r="C165" s="8"/>
      <c r="D165" s="179"/>
      <c r="E165" s="180"/>
      <c r="F165" s="181"/>
      <c r="G165" s="191"/>
      <c r="H165" s="178"/>
      <c r="I165" s="178"/>
      <c r="J165" s="178"/>
      <c r="K165" s="178"/>
      <c r="L165" s="178"/>
      <c r="M165" s="178"/>
      <c r="N165" s="178"/>
      <c r="O165" s="178"/>
      <c r="P165" s="178"/>
      <c r="Q165" s="178"/>
      <c r="R165" s="193"/>
      <c r="S165" s="180"/>
      <c r="T165" s="438"/>
      <c r="U165" s="438"/>
      <c r="V165" s="438"/>
      <c r="W165" s="438"/>
      <c r="X165" s="438"/>
      <c r="Y165" s="438"/>
      <c r="Z165" s="438"/>
      <c r="AA165" s="438"/>
      <c r="AB165" s="438"/>
      <c r="AC165" s="438"/>
      <c r="AD165" s="438"/>
      <c r="AE165" s="438"/>
      <c r="AF165" s="438"/>
      <c r="AG165" s="438"/>
      <c r="AH165" s="438"/>
      <c r="AI165" s="438"/>
      <c r="AJ165" s="438"/>
      <c r="AK165" s="438"/>
      <c r="AL165" s="438"/>
      <c r="AM165" s="438"/>
      <c r="AN165" s="438"/>
      <c r="AO165" s="438"/>
      <c r="AP165" s="438"/>
      <c r="AQ165" s="438"/>
      <c r="AR165" s="438"/>
      <c r="AS165" s="438"/>
      <c r="AT165" s="438"/>
      <c r="AU165" s="438"/>
      <c r="AV165" s="438"/>
      <c r="AW165" s="438"/>
      <c r="AX165" s="438"/>
      <c r="AY165" s="438"/>
      <c r="AZ165" s="438"/>
      <c r="BA165" s="438"/>
      <c r="BB165" s="461"/>
      <c r="BC165" s="443"/>
      <c r="BD165" s="438"/>
      <c r="BE165" s="181"/>
      <c r="BF165" s="179"/>
      <c r="BG165" s="452"/>
      <c r="BH165" s="452"/>
      <c r="BI165" s="452"/>
      <c r="BJ165" s="452"/>
      <c r="BK165" s="452"/>
      <c r="BL165" s="452"/>
      <c r="BM165" s="452"/>
      <c r="BN165" s="452"/>
      <c r="BO165" s="452"/>
      <c r="BP165" s="447"/>
      <c r="BQ165" s="200"/>
      <c r="BR165" s="199"/>
      <c r="BS165" s="868"/>
      <c r="BT165" s="868"/>
      <c r="BU165" s="868"/>
      <c r="BV165" s="868"/>
      <c r="BW165" s="868"/>
      <c r="BX165" s="868"/>
      <c r="BY165" s="868"/>
      <c r="BZ165" s="868"/>
      <c r="CA165" s="868"/>
      <c r="CB165" s="868"/>
      <c r="CC165" s="868"/>
      <c r="CD165" s="868"/>
      <c r="CE165" s="868"/>
      <c r="CF165" s="868"/>
      <c r="CG165" s="868"/>
      <c r="CH165" s="868"/>
      <c r="CI165" s="868"/>
      <c r="CJ165" s="868"/>
      <c r="CK165" s="868"/>
      <c r="CL165" s="868"/>
      <c r="CM165" s="868"/>
      <c r="CN165" s="868"/>
      <c r="CO165" s="868"/>
      <c r="CP165" s="868"/>
      <c r="CQ165" s="868"/>
      <c r="CR165" s="868"/>
      <c r="CS165" s="435"/>
      <c r="CT165" s="435"/>
      <c r="CU165" s="204"/>
      <c r="CV165" s="204"/>
      <c r="CW165" s="204"/>
      <c r="CX165" s="204"/>
      <c r="CY165" s="204"/>
      <c r="CZ165" s="204"/>
      <c r="DA165" s="1785"/>
      <c r="DB165" s="1785"/>
      <c r="DC165" s="1785"/>
      <c r="DD165" s="204"/>
      <c r="DE165" s="200"/>
      <c r="DF165" s="8"/>
      <c r="DG165" s="8"/>
      <c r="DH165" s="8"/>
      <c r="DI165" s="66"/>
      <c r="DJ165" s="66"/>
    </row>
    <row r="166" spans="1:117" s="8" customFormat="1" ht="15" customHeight="1">
      <c r="B166" s="313"/>
      <c r="C166" s="313"/>
      <c r="D166" s="313"/>
      <c r="E166" s="313"/>
      <c r="F166" s="313"/>
      <c r="G166" s="313"/>
      <c r="H166" s="313"/>
      <c r="I166" s="313"/>
      <c r="J166" s="313"/>
      <c r="K166" s="313"/>
      <c r="L166" s="313"/>
      <c r="M166" s="313"/>
      <c r="N166" s="313"/>
      <c r="O166" s="313"/>
      <c r="P166" s="313"/>
      <c r="Q166" s="313"/>
      <c r="R166" s="313"/>
      <c r="S166" s="313"/>
      <c r="T166" s="313"/>
      <c r="U166" s="313"/>
      <c r="V166" s="313"/>
      <c r="W166" s="313"/>
      <c r="X166" s="313"/>
      <c r="Y166" s="313"/>
      <c r="Z166" s="313"/>
      <c r="AA166" s="313"/>
      <c r="AB166" s="313"/>
      <c r="AC166" s="313"/>
      <c r="AD166" s="313"/>
      <c r="AE166" s="313"/>
      <c r="AF166" s="313"/>
      <c r="AG166" s="313"/>
      <c r="AH166" s="313"/>
      <c r="AI166" s="313"/>
      <c r="AJ166" s="313"/>
      <c r="AK166" s="313"/>
      <c r="AL166" s="313"/>
      <c r="AM166" s="313"/>
      <c r="AN166" s="313"/>
      <c r="AO166" s="313"/>
      <c r="AP166" s="313"/>
      <c r="AQ166" s="313"/>
      <c r="AR166" s="313"/>
      <c r="AS166" s="313"/>
      <c r="AT166" s="313"/>
      <c r="AU166" s="313"/>
      <c r="AV166" s="313"/>
      <c r="AW166" s="313"/>
      <c r="AX166" s="313"/>
      <c r="AY166" s="313"/>
      <c r="AZ166" s="313"/>
      <c r="BA166" s="313"/>
      <c r="BB166" s="313"/>
      <c r="BC166" s="313"/>
      <c r="BD166" s="313"/>
      <c r="BE166" s="313"/>
      <c r="BF166" s="313"/>
      <c r="BG166" s="313"/>
      <c r="BH166" s="313"/>
      <c r="BI166" s="313"/>
      <c r="BJ166" s="313"/>
      <c r="BK166" s="313"/>
      <c r="BL166" s="313"/>
      <c r="BM166" s="313"/>
      <c r="BN166" s="313"/>
      <c r="BO166" s="313"/>
      <c r="BP166" s="313"/>
      <c r="BQ166" s="313"/>
      <c r="BR166" s="313"/>
      <c r="BS166" s="313"/>
      <c r="BT166" s="313"/>
      <c r="BU166" s="313"/>
      <c r="BV166" s="313"/>
      <c r="BW166" s="313"/>
      <c r="BX166" s="313"/>
      <c r="BY166" s="313"/>
      <c r="BZ166" s="313"/>
      <c r="CA166" s="313"/>
      <c r="CB166" s="313"/>
      <c r="CC166" s="313"/>
      <c r="CD166" s="313"/>
      <c r="CE166" s="313"/>
      <c r="CF166" s="313"/>
      <c r="CG166" s="313"/>
      <c r="CH166" s="313"/>
      <c r="CI166" s="313"/>
      <c r="CJ166" s="313"/>
      <c r="CK166" s="313"/>
      <c r="CL166" s="313"/>
      <c r="CM166" s="313"/>
      <c r="CN166" s="313"/>
      <c r="CO166" s="313"/>
      <c r="CP166" s="313"/>
      <c r="CQ166" s="313"/>
      <c r="CR166" s="313"/>
      <c r="CS166" s="313"/>
      <c r="CT166" s="313"/>
      <c r="CU166" s="313"/>
      <c r="CV166" s="313"/>
      <c r="CW166" s="313"/>
      <c r="CX166" s="313"/>
      <c r="CY166" s="313"/>
      <c r="CZ166" s="313"/>
      <c r="DA166" s="313"/>
      <c r="DB166" s="313"/>
      <c r="DC166" s="313"/>
      <c r="DD166" s="313"/>
      <c r="DE166" s="313"/>
      <c r="DF166" s="313"/>
      <c r="DG166" s="313"/>
      <c r="DH166" s="313"/>
      <c r="DI166" s="313"/>
      <c r="DJ166" s="313"/>
      <c r="DK166" s="11"/>
      <c r="DL166" s="66"/>
      <c r="DM166" s="66"/>
    </row>
    <row r="167" spans="1:117" s="8" customFormat="1" ht="6" customHeight="1">
      <c r="A167" s="312"/>
      <c r="B167" s="312"/>
      <c r="C167" s="312"/>
      <c r="D167" s="312"/>
      <c r="E167" s="312"/>
      <c r="F167" s="312"/>
      <c r="G167" s="312"/>
      <c r="H167" s="312"/>
      <c r="I167" s="312"/>
      <c r="J167" s="312"/>
      <c r="K167" s="312"/>
      <c r="L167" s="312"/>
      <c r="M167" s="312"/>
      <c r="N167" s="312"/>
      <c r="O167" s="312"/>
      <c r="P167" s="312"/>
      <c r="Q167" s="312"/>
      <c r="R167" s="312"/>
      <c r="S167" s="312"/>
      <c r="T167" s="312"/>
      <c r="U167" s="312"/>
      <c r="V167" s="312"/>
      <c r="W167" s="312"/>
      <c r="X167" s="312"/>
      <c r="Y167" s="312"/>
      <c r="Z167" s="312"/>
      <c r="AA167" s="312"/>
      <c r="AB167" s="312"/>
      <c r="AC167" s="312"/>
      <c r="AD167" s="312"/>
      <c r="AE167" s="312"/>
      <c r="AF167" s="312"/>
      <c r="AG167" s="312"/>
      <c r="AH167" s="312"/>
      <c r="AI167" s="312"/>
      <c r="AJ167" s="312"/>
      <c r="AK167" s="312"/>
      <c r="AL167" s="312"/>
      <c r="AM167" s="312"/>
      <c r="AN167" s="312"/>
      <c r="AO167" s="312"/>
      <c r="AP167" s="312"/>
      <c r="AQ167" s="312"/>
      <c r="AR167" s="312"/>
      <c r="AS167" s="312"/>
      <c r="AT167" s="312"/>
      <c r="AU167" s="312"/>
      <c r="AV167" s="312"/>
      <c r="AW167" s="312"/>
      <c r="AX167" s="312"/>
      <c r="AY167" s="312"/>
      <c r="AZ167" s="312"/>
      <c r="BA167" s="312"/>
      <c r="BB167" s="312"/>
      <c r="BC167" s="312"/>
      <c r="BD167" s="312"/>
      <c r="BE167" s="312"/>
      <c r="BF167" s="312"/>
      <c r="BG167" s="312"/>
      <c r="BH167" s="312"/>
      <c r="BI167" s="312"/>
      <c r="BJ167" s="312"/>
      <c r="BK167" s="312"/>
      <c r="BL167" s="312"/>
      <c r="BM167" s="312"/>
      <c r="BN167" s="312"/>
      <c r="BO167" s="312"/>
      <c r="BP167" s="312"/>
      <c r="BQ167" s="312"/>
      <c r="BR167" s="312"/>
      <c r="BS167" s="312"/>
      <c r="BT167" s="312"/>
      <c r="BU167" s="312"/>
      <c r="BV167" s="312"/>
      <c r="BW167" s="312"/>
      <c r="BX167" s="312"/>
      <c r="BY167" s="312"/>
      <c r="BZ167" s="312"/>
      <c r="CA167" s="312"/>
      <c r="CB167" s="312"/>
      <c r="CC167" s="312"/>
      <c r="CD167" s="312"/>
      <c r="CE167" s="312"/>
      <c r="CF167" s="312"/>
      <c r="CG167" s="312"/>
      <c r="CH167" s="312"/>
      <c r="CI167" s="312"/>
      <c r="CJ167" s="312"/>
      <c r="CK167" s="312"/>
      <c r="CL167" s="312"/>
      <c r="CM167" s="312"/>
      <c r="CN167" s="312"/>
      <c r="CO167" s="312"/>
      <c r="CP167" s="312"/>
      <c r="CQ167" s="312"/>
      <c r="CR167" s="312"/>
      <c r="CS167" s="312"/>
      <c r="CT167" s="312"/>
      <c r="CU167" s="312"/>
      <c r="CV167" s="312"/>
      <c r="CW167" s="312"/>
      <c r="CX167" s="312"/>
      <c r="CY167" s="312"/>
      <c r="CZ167" s="312"/>
      <c r="DA167" s="312"/>
      <c r="DB167" s="312"/>
      <c r="DC167" s="312"/>
      <c r="DD167" s="312"/>
      <c r="DE167" s="312"/>
      <c r="DF167" s="312"/>
      <c r="DG167" s="312"/>
      <c r="DH167" s="312"/>
      <c r="DI167" s="312"/>
      <c r="DJ167" s="11"/>
      <c r="DL167" s="66"/>
      <c r="DM167" s="66"/>
    </row>
    <row r="168" spans="1:117" ht="25.5" customHeight="1">
      <c r="N168" s="1270" t="s">
        <v>793</v>
      </c>
      <c r="O168" s="1270"/>
      <c r="P168" s="1270"/>
      <c r="Q168" s="1270"/>
      <c r="R168" s="1270"/>
      <c r="S168" s="1270"/>
      <c r="T168" s="1270"/>
      <c r="U168" s="1270"/>
      <c r="V168" s="1270"/>
      <c r="W168" s="1270"/>
      <c r="X168" s="1270"/>
      <c r="Y168" s="1270"/>
      <c r="Z168" s="1270"/>
      <c r="AA168" s="1270"/>
      <c r="AB168" s="1270"/>
      <c r="AC168" s="1270"/>
      <c r="AD168" s="1270"/>
      <c r="AE168" s="1270"/>
      <c r="AF168" s="1270"/>
      <c r="AG168" s="1270"/>
      <c r="AH168" s="1270"/>
      <c r="AI168" s="1270"/>
      <c r="AJ168" s="1270"/>
      <c r="AK168" s="1270"/>
      <c r="AL168" s="1270"/>
      <c r="AM168" s="158"/>
      <c r="AX168" s="1351" t="s">
        <v>95</v>
      </c>
      <c r="AY168" s="1351"/>
      <c r="AZ168" s="1351"/>
      <c r="BA168" s="1351"/>
      <c r="BB168" s="1351"/>
      <c r="BC168" s="1351"/>
      <c r="BD168" s="1351"/>
      <c r="BE168" s="1351"/>
      <c r="BF168" s="1351"/>
      <c r="BL168" s="1351" t="s">
        <v>188</v>
      </c>
      <c r="BM168" s="1351"/>
      <c r="BN168" s="1351"/>
      <c r="BO168" s="1351"/>
      <c r="BP168" s="1351"/>
      <c r="BQ168" s="1351"/>
      <c r="BV168" s="1805" t="s">
        <v>183</v>
      </c>
      <c r="BW168" s="1805"/>
      <c r="BX168" s="1805"/>
      <c r="BY168" s="1805"/>
      <c r="BZ168" s="1805"/>
      <c r="CA168" s="1806"/>
      <c r="CB168" s="1797" t="s">
        <v>258</v>
      </c>
      <c r="CC168" s="1798"/>
      <c r="CD168" s="1799"/>
      <c r="CE168" s="1347">
        <v>0</v>
      </c>
      <c r="CF168" s="1777"/>
      <c r="CG168" s="1778"/>
      <c r="CH168" s="1342">
        <v>1</v>
      </c>
      <c r="CI168" s="1777"/>
      <c r="CJ168" s="1778"/>
      <c r="CK168" s="1342">
        <v>2</v>
      </c>
      <c r="CL168" s="1777"/>
      <c r="CM168" s="1778"/>
      <c r="CN168" s="1342">
        <v>3</v>
      </c>
      <c r="CO168" s="1777"/>
      <c r="CP168" s="1778"/>
      <c r="CQ168" s="1342">
        <v>4</v>
      </c>
      <c r="CR168" s="1777"/>
      <c r="CS168" s="1778"/>
      <c r="CT168" s="1342">
        <v>5</v>
      </c>
      <c r="CU168" s="1343"/>
      <c r="CV168" s="1359"/>
      <c r="CW168" s="1342">
        <v>6</v>
      </c>
      <c r="CX168" s="1343"/>
      <c r="CY168" s="1359"/>
      <c r="CZ168" s="1342">
        <v>7</v>
      </c>
      <c r="DA168" s="1343"/>
      <c r="DB168" s="1359"/>
      <c r="DC168" s="1342">
        <v>8</v>
      </c>
      <c r="DD168" s="1343"/>
      <c r="DE168" s="1359"/>
      <c r="DF168" s="1803">
        <v>9</v>
      </c>
      <c r="DG168" s="1343"/>
      <c r="DH168" s="1344"/>
    </row>
    <row r="169" spans="1:117" ht="9" customHeight="1">
      <c r="BU169" s="1795" t="s">
        <v>195</v>
      </c>
      <c r="BV169" s="1795"/>
      <c r="BW169" s="1795"/>
      <c r="BX169" s="1795"/>
      <c r="BY169" s="1795"/>
      <c r="BZ169" s="1795"/>
      <c r="CA169" s="1795"/>
      <c r="CB169" s="1795"/>
      <c r="CC169" s="1795"/>
      <c r="CD169" s="1795"/>
      <c r="CE169" s="1795"/>
      <c r="CF169" s="1795"/>
      <c r="CG169" s="1795"/>
      <c r="CH169" s="1795"/>
      <c r="CI169" s="1795"/>
      <c r="CJ169" s="1795"/>
      <c r="CK169" s="1795"/>
      <c r="CL169" s="1795"/>
      <c r="CM169" s="1795"/>
      <c r="CN169" s="1795"/>
      <c r="CO169" s="1795"/>
      <c r="CP169" s="1795"/>
      <c r="CQ169" s="1795"/>
      <c r="CR169" s="1795"/>
      <c r="CS169" s="1795"/>
      <c r="CT169" s="1795"/>
      <c r="CU169" s="1795"/>
      <c r="CV169" s="1795"/>
      <c r="CW169" s="1795"/>
      <c r="CX169" s="1795"/>
      <c r="CY169" s="1795"/>
      <c r="CZ169" s="1795"/>
      <c r="DA169" s="1795"/>
      <c r="DB169" s="1795"/>
      <c r="DC169" s="1795"/>
      <c r="DD169" s="1795"/>
      <c r="DE169" s="1795"/>
      <c r="DF169" s="1795"/>
      <c r="DG169" s="1795"/>
      <c r="DH169" s="1795"/>
    </row>
    <row r="170" spans="1:117" ht="15" customHeight="1">
      <c r="S170" s="1240" t="s">
        <v>185</v>
      </c>
      <c r="T170" s="1240"/>
      <c r="U170" s="1240"/>
      <c r="V170" s="1240"/>
      <c r="W170" s="1240"/>
      <c r="X170" s="1240"/>
      <c r="Y170" s="1240"/>
      <c r="Z170" s="1240"/>
      <c r="AA170" s="1240"/>
      <c r="AB170" s="1240"/>
      <c r="AC170" s="1240"/>
      <c r="AD170" s="1240"/>
      <c r="AE170" s="1240"/>
      <c r="AF170" s="1240"/>
      <c r="AG170" s="1240"/>
      <c r="AH170" s="1240"/>
      <c r="AP170" s="1352" t="s">
        <v>186</v>
      </c>
      <c r="AQ170" s="1352"/>
      <c r="AR170" s="1352"/>
      <c r="AS170" s="1352"/>
      <c r="AT170" s="1352"/>
      <c r="AU170" s="1352"/>
      <c r="AV170" s="1352"/>
      <c r="AW170" s="1352"/>
      <c r="AX170" s="1352"/>
      <c r="AY170" s="11"/>
      <c r="AZ170" s="11"/>
      <c r="BA170" s="11"/>
      <c r="BB170" s="11"/>
      <c r="BC170" s="11"/>
      <c r="BD170" s="11"/>
      <c r="CL170" s="11"/>
      <c r="CM170" s="11"/>
      <c r="CN170" s="11"/>
      <c r="CO170" s="11"/>
      <c r="CP170" s="11"/>
      <c r="CQ170" s="11"/>
      <c r="CR170" s="11"/>
      <c r="CS170" s="11"/>
      <c r="CT170" s="11"/>
      <c r="CU170" s="11"/>
      <c r="CV170" s="11"/>
      <c r="CW170" s="11"/>
      <c r="CX170" s="11"/>
      <c r="CY170" s="11"/>
      <c r="DA170" s="11"/>
      <c r="DB170" s="11"/>
      <c r="DC170" s="11"/>
      <c r="DD170" s="11"/>
      <c r="DF170" s="11"/>
      <c r="DG170" s="11"/>
      <c r="DH170" s="11"/>
      <c r="DJ170" s="66"/>
    </row>
    <row r="171" spans="1:117" ht="3" customHeight="1">
      <c r="Q171" s="1261" t="s">
        <v>184</v>
      </c>
      <c r="R171" s="1262"/>
      <c r="S171" s="1262"/>
      <c r="T171" s="1262"/>
      <c r="U171" s="1262"/>
      <c r="V171" s="1262"/>
      <c r="W171" s="1262"/>
      <c r="X171" s="1262"/>
      <c r="Y171" s="1262"/>
      <c r="Z171" s="1262"/>
      <c r="AA171" s="1262"/>
      <c r="AB171" s="1262"/>
      <c r="AC171" s="1262"/>
      <c r="AD171" s="1262"/>
      <c r="AE171" s="1262"/>
      <c r="AF171" s="1262"/>
      <c r="AG171" s="1262"/>
      <c r="AH171" s="1262"/>
      <c r="AI171" s="1262"/>
      <c r="AJ171" s="1263"/>
      <c r="BP171" s="11"/>
      <c r="BQ171" s="11"/>
      <c r="BR171" s="11"/>
      <c r="BS171" s="11"/>
      <c r="BT171" s="1623" t="s">
        <v>211</v>
      </c>
      <c r="BU171" s="1623"/>
      <c r="BV171" s="1623"/>
      <c r="BW171" s="1623"/>
      <c r="BX171" s="1623"/>
      <c r="BY171" s="1623"/>
      <c r="BZ171" s="11"/>
      <c r="CA171" s="11"/>
      <c r="CB171" s="11"/>
      <c r="CC171" s="11"/>
      <c r="CD171" s="11"/>
      <c r="CE171" s="11"/>
      <c r="CF171" s="11"/>
      <c r="CG171" s="1796" t="s">
        <v>212</v>
      </c>
      <c r="CH171" s="1796"/>
      <c r="CI171" s="1796"/>
      <c r="CJ171" s="1796"/>
      <c r="CK171" s="1796"/>
      <c r="CL171" s="1796"/>
      <c r="CM171" s="1796"/>
      <c r="CN171" s="154">
        <v>2</v>
      </c>
      <c r="CO171" s="154"/>
      <c r="CP171" s="154"/>
      <c r="CQ171" s="154">
        <v>0</v>
      </c>
      <c r="CR171" s="154"/>
      <c r="CS171" s="154"/>
      <c r="CT171" s="11"/>
      <c r="CU171" s="11"/>
      <c r="CV171" s="11"/>
      <c r="CW171" s="11"/>
      <c r="CX171" s="11"/>
      <c r="CY171" s="11"/>
      <c r="CZ171" s="1362">
        <f>F194</f>
        <v>0</v>
      </c>
      <c r="DA171" s="1363"/>
      <c r="DB171" s="1398"/>
      <c r="DC171" s="1804">
        <f>I194</f>
        <v>6</v>
      </c>
      <c r="DD171" s="1242"/>
      <c r="DE171" s="1243"/>
      <c r="DF171" s="11"/>
      <c r="DG171" s="11"/>
      <c r="DH171" s="11"/>
      <c r="DJ171" s="66"/>
    </row>
    <row r="172" spans="1:117" ht="18" customHeight="1">
      <c r="E172" s="1299">
        <v>30840</v>
      </c>
      <c r="F172" s="1300"/>
      <c r="G172" s="1300"/>
      <c r="H172" s="1300"/>
      <c r="I172" s="1300"/>
      <c r="J172" s="1300"/>
      <c r="K172" s="1301"/>
      <c r="L172" s="159"/>
      <c r="M172" s="11"/>
      <c r="N172" s="11"/>
      <c r="O172" s="11"/>
      <c r="P172" s="11"/>
      <c r="Q172" s="1264"/>
      <c r="R172" s="1265"/>
      <c r="S172" s="1265"/>
      <c r="T172" s="1265"/>
      <c r="U172" s="1265"/>
      <c r="V172" s="1265"/>
      <c r="W172" s="1265"/>
      <c r="X172" s="1265"/>
      <c r="Y172" s="1265"/>
      <c r="Z172" s="1265"/>
      <c r="AA172" s="1265"/>
      <c r="AB172" s="1265"/>
      <c r="AC172" s="1265"/>
      <c r="AD172" s="1265"/>
      <c r="AE172" s="1265"/>
      <c r="AF172" s="1265"/>
      <c r="AG172" s="1265"/>
      <c r="AH172" s="1265"/>
      <c r="AI172" s="1265"/>
      <c r="AJ172" s="1266"/>
      <c r="AN172" s="1353" t="s">
        <v>220</v>
      </c>
      <c r="AO172" s="1354"/>
      <c r="AP172" s="1354"/>
      <c r="AQ172" s="1354"/>
      <c r="AR172" s="1354"/>
      <c r="AS172" s="1354"/>
      <c r="AT172" s="1354"/>
      <c r="AU172" s="1354"/>
      <c r="AV172" s="1354"/>
      <c r="AW172" s="1354"/>
      <c r="AX172" s="1354"/>
      <c r="AY172" s="1354"/>
      <c r="AZ172" s="1355"/>
      <c r="BC172" s="1976" t="s">
        <v>187</v>
      </c>
      <c r="BD172" s="1977"/>
      <c r="BE172" s="1977"/>
      <c r="BF172" s="1977"/>
      <c r="BG172" s="1978"/>
      <c r="BH172" s="1335" t="s">
        <v>398</v>
      </c>
      <c r="BI172" s="1336"/>
      <c r="BJ172" s="1336"/>
      <c r="BK172" s="1336"/>
      <c r="BL172" s="1336"/>
      <c r="BM172" s="1336"/>
      <c r="BN172" s="1336"/>
      <c r="BO172" s="1337"/>
      <c r="BP172" s="11"/>
      <c r="BQ172" s="11"/>
      <c r="BR172" s="11"/>
      <c r="BS172" s="11"/>
      <c r="BT172" s="1623"/>
      <c r="BU172" s="1623"/>
      <c r="BV172" s="1623"/>
      <c r="BW172" s="1623"/>
      <c r="BX172" s="1623"/>
      <c r="BY172" s="1623"/>
      <c r="BZ172" s="1800">
        <v>847</v>
      </c>
      <c r="CA172" s="1801"/>
      <c r="CB172" s="1801"/>
      <c r="CC172" s="1801"/>
      <c r="CD172" s="1801"/>
      <c r="CE172" s="1802"/>
      <c r="CF172" s="11"/>
      <c r="CG172" s="1796"/>
      <c r="CH172" s="1796"/>
      <c r="CI172" s="1796"/>
      <c r="CJ172" s="1796"/>
      <c r="CK172" s="1796"/>
      <c r="CL172" s="1796"/>
      <c r="CM172" s="1796"/>
      <c r="CN172" s="1792">
        <v>6118</v>
      </c>
      <c r="CO172" s="1793"/>
      <c r="CP172" s="1793"/>
      <c r="CQ172" s="1793"/>
      <c r="CR172" s="1793"/>
      <c r="CS172" s="1794"/>
      <c r="CT172" s="11"/>
      <c r="CU172" s="1418" t="str">
        <f>"※"&amp;TEXT(DATE(LEFT('設定シート（非表示）'!C6,4),1,1),"ggg")</f>
        <v>※令和</v>
      </c>
      <c r="CV172" s="1418"/>
      <c r="CW172" s="1418"/>
      <c r="CX172" s="1418"/>
      <c r="CY172" s="1620"/>
      <c r="CZ172" s="1365"/>
      <c r="DA172" s="1366"/>
      <c r="DB172" s="1400"/>
      <c r="DC172" s="1244"/>
      <c r="DD172" s="1245"/>
      <c r="DE172" s="1246"/>
      <c r="DF172" s="1419" t="s">
        <v>196</v>
      </c>
      <c r="DG172" s="1418"/>
      <c r="DH172" s="1418"/>
    </row>
    <row r="173" spans="1:117" ht="3" customHeight="1">
      <c r="E173" s="18"/>
      <c r="F173" s="18"/>
      <c r="G173" s="18"/>
      <c r="H173" s="18"/>
      <c r="I173" s="18"/>
      <c r="J173" s="18"/>
      <c r="K173" s="18"/>
      <c r="L173" s="18"/>
      <c r="M173" s="11"/>
      <c r="N173" s="11"/>
      <c r="O173" s="11"/>
      <c r="P173" s="11"/>
      <c r="Q173" s="1267"/>
      <c r="R173" s="1268"/>
      <c r="S173" s="1268"/>
      <c r="T173" s="1268"/>
      <c r="U173" s="1268"/>
      <c r="V173" s="1268"/>
      <c r="W173" s="1268"/>
      <c r="X173" s="1268"/>
      <c r="Y173" s="1268"/>
      <c r="Z173" s="1268"/>
      <c r="AA173" s="1268"/>
      <c r="AB173" s="1268"/>
      <c r="AC173" s="1268"/>
      <c r="AD173" s="1268"/>
      <c r="AE173" s="1268"/>
      <c r="AF173" s="1268"/>
      <c r="AG173" s="1268"/>
      <c r="AH173" s="1268"/>
      <c r="AI173" s="1268"/>
      <c r="AJ173" s="1269"/>
      <c r="BP173" s="11"/>
      <c r="BQ173" s="11"/>
      <c r="BR173" s="11"/>
      <c r="BS173" s="11"/>
      <c r="BT173" s="1623"/>
      <c r="BU173" s="1623"/>
      <c r="BV173" s="1623"/>
      <c r="BW173" s="1623"/>
      <c r="BX173" s="1623"/>
      <c r="BY173" s="1623"/>
      <c r="BZ173" s="11"/>
      <c r="CA173" s="11"/>
      <c r="CB173" s="11"/>
      <c r="CC173" s="11"/>
      <c r="CD173" s="11"/>
      <c r="CE173" s="11"/>
      <c r="CF173" s="11"/>
      <c r="CG173" s="1796"/>
      <c r="CH173" s="1796"/>
      <c r="CI173" s="1796"/>
      <c r="CJ173" s="1796"/>
      <c r="CK173" s="1796"/>
      <c r="CL173" s="1796"/>
      <c r="CM173" s="1796"/>
      <c r="CN173" s="154"/>
      <c r="CO173" s="154"/>
      <c r="CP173" s="154"/>
      <c r="CQ173" s="154"/>
      <c r="CR173" s="154"/>
      <c r="CS173" s="154"/>
      <c r="CT173" s="11"/>
      <c r="CU173" s="11"/>
      <c r="CV173" s="11"/>
      <c r="CW173" s="11"/>
      <c r="CX173" s="11"/>
      <c r="CY173" s="11"/>
      <c r="CZ173" s="1274"/>
      <c r="DA173" s="1275"/>
      <c r="DB173" s="1276"/>
      <c r="DC173" s="1247"/>
      <c r="DD173" s="1248"/>
      <c r="DE173" s="1249"/>
      <c r="DF173" s="11"/>
      <c r="DG173" s="11"/>
      <c r="DH173" s="11"/>
      <c r="DJ173" s="66"/>
    </row>
    <row r="174" spans="1:117" ht="10.5" customHeight="1">
      <c r="CL174" s="11"/>
      <c r="CM174" s="11"/>
      <c r="CN174" s="11"/>
      <c r="CO174" s="11"/>
      <c r="CP174" s="11"/>
      <c r="CQ174" s="11"/>
      <c r="CR174" s="11"/>
      <c r="CS174" s="11"/>
      <c r="CT174" s="11"/>
      <c r="CU174" s="11"/>
      <c r="CV174" s="11"/>
      <c r="CW174" s="11"/>
      <c r="CX174" s="11"/>
      <c r="CY174" s="11"/>
      <c r="DA174" s="11"/>
      <c r="DB174" s="11"/>
      <c r="DC174" s="11"/>
      <c r="DD174" s="11"/>
      <c r="DF174" s="11"/>
      <c r="DG174" s="11"/>
      <c r="DH174" s="11"/>
    </row>
    <row r="175" spans="1:117" ht="8.25" customHeight="1">
      <c r="B175" s="1325" t="s">
        <v>219</v>
      </c>
      <c r="C175" s="1326"/>
      <c r="D175" s="1327"/>
      <c r="E175" s="1281" t="s">
        <v>31</v>
      </c>
      <c r="F175" s="1282"/>
      <c r="G175" s="1282"/>
      <c r="H175" s="1282"/>
      <c r="I175" s="1282"/>
      <c r="J175" s="1282"/>
      <c r="K175" s="1698"/>
      <c r="L175" s="1302" t="s">
        <v>19</v>
      </c>
      <c r="M175" s="1302"/>
      <c r="N175" s="1302"/>
      <c r="O175" s="1255" t="s">
        <v>20</v>
      </c>
      <c r="P175" s="1255"/>
      <c r="Q175" s="1255"/>
      <c r="R175" s="1255"/>
      <c r="S175" s="1255"/>
      <c r="T175" s="1255"/>
      <c r="U175" s="1357" t="s">
        <v>21</v>
      </c>
      <c r="V175" s="1357"/>
      <c r="W175" s="1357"/>
      <c r="X175" s="1357"/>
      <c r="Y175" s="1357"/>
      <c r="Z175" s="1357"/>
      <c r="AA175" s="1357"/>
      <c r="AB175" s="1357"/>
      <c r="AC175" s="1357"/>
      <c r="AD175" s="1357"/>
      <c r="AE175" s="1357"/>
      <c r="AF175" s="1357"/>
      <c r="AG175" s="1357"/>
      <c r="AH175" s="1357"/>
      <c r="AI175" s="1357"/>
      <c r="AJ175" s="1357"/>
      <c r="AK175" s="1357"/>
      <c r="AL175" s="1357"/>
      <c r="AM175" s="1357" t="s">
        <v>22</v>
      </c>
      <c r="AN175" s="1357"/>
      <c r="AO175" s="1357"/>
      <c r="AP175" s="1357"/>
      <c r="AQ175" s="1357"/>
      <c r="AR175" s="1357"/>
      <c r="AS175" s="1357"/>
      <c r="AT175" s="1357"/>
      <c r="AU175" s="1357"/>
      <c r="AV175" s="1357"/>
      <c r="AW175" s="1357"/>
      <c r="AX175" s="1713"/>
      <c r="AY175" s="16"/>
      <c r="BA175" s="1356" t="s">
        <v>205</v>
      </c>
      <c r="BB175" s="1356"/>
      <c r="BC175" s="1356"/>
      <c r="BD175" s="1356"/>
      <c r="BE175" s="149"/>
      <c r="BF175" s="149"/>
      <c r="BG175" s="1983" t="s">
        <v>206</v>
      </c>
      <c r="BH175" s="1983"/>
      <c r="BI175" s="1983"/>
      <c r="BJ175" s="1983"/>
      <c r="BK175" s="1983"/>
      <c r="BL175" s="1983"/>
      <c r="BM175" s="1983"/>
      <c r="BN175" s="150"/>
      <c r="BO175" s="150"/>
      <c r="BP175" s="150"/>
      <c r="BQ175" s="150"/>
      <c r="BR175" s="150"/>
      <c r="BS175" s="150"/>
      <c r="BT175" s="150"/>
      <c r="BU175" s="149"/>
      <c r="BV175" s="149"/>
      <c r="BW175" s="149"/>
      <c r="BX175" s="149"/>
      <c r="BY175" s="149"/>
      <c r="CB175" s="11"/>
      <c r="CC175" s="11"/>
      <c r="CD175" s="11"/>
      <c r="CE175" s="11"/>
      <c r="DJ175" s="66"/>
    </row>
    <row r="176" spans="1:117" ht="8.25" customHeight="1">
      <c r="B176" s="1278"/>
      <c r="C176" s="1279"/>
      <c r="D176" s="1328"/>
      <c r="E176" s="1699"/>
      <c r="F176" s="1543"/>
      <c r="G176" s="1543"/>
      <c r="H176" s="1543"/>
      <c r="I176" s="1543"/>
      <c r="J176" s="1543"/>
      <c r="K176" s="1621"/>
      <c r="L176" s="1303"/>
      <c r="M176" s="1303"/>
      <c r="N176" s="1303"/>
      <c r="O176" s="1256"/>
      <c r="P176" s="1256"/>
      <c r="Q176" s="1256"/>
      <c r="R176" s="1256"/>
      <c r="S176" s="1256"/>
      <c r="T176" s="1256"/>
      <c r="U176" s="1358"/>
      <c r="V176" s="1358"/>
      <c r="W176" s="1358"/>
      <c r="X176" s="1358"/>
      <c r="Y176" s="1358"/>
      <c r="Z176" s="1358"/>
      <c r="AA176" s="1358"/>
      <c r="AB176" s="1358"/>
      <c r="AC176" s="1358"/>
      <c r="AD176" s="1358"/>
      <c r="AE176" s="1358"/>
      <c r="AF176" s="1358"/>
      <c r="AG176" s="1358"/>
      <c r="AH176" s="1358"/>
      <c r="AI176" s="1358"/>
      <c r="AJ176" s="1358"/>
      <c r="AK176" s="1358"/>
      <c r="AL176" s="1358"/>
      <c r="AM176" s="1358"/>
      <c r="AN176" s="1358"/>
      <c r="AO176" s="1358"/>
      <c r="AP176" s="1358"/>
      <c r="AQ176" s="1358"/>
      <c r="AR176" s="1358"/>
      <c r="AS176" s="1358"/>
      <c r="AT176" s="1358"/>
      <c r="AU176" s="1358"/>
      <c r="AV176" s="1358"/>
      <c r="AW176" s="1358"/>
      <c r="AX176" s="1714"/>
      <c r="AY176" s="21"/>
      <c r="BA176" s="1356"/>
      <c r="BB176" s="1356"/>
      <c r="BC176" s="1356"/>
      <c r="BD176" s="1356"/>
      <c r="BE176" s="149"/>
      <c r="BF176" s="149"/>
      <c r="BG176" s="1983"/>
      <c r="BH176" s="1983"/>
      <c r="BI176" s="1983"/>
      <c r="BJ176" s="1983"/>
      <c r="BK176" s="1983"/>
      <c r="BL176" s="1983"/>
      <c r="BM176" s="1983"/>
      <c r="BN176" s="150"/>
      <c r="BO176" s="150"/>
      <c r="BP176" s="150"/>
      <c r="BQ176" s="150"/>
      <c r="BR176" s="150"/>
      <c r="BS176" s="150"/>
      <c r="BT176" s="150"/>
      <c r="BU176" s="149"/>
      <c r="BV176" s="149"/>
      <c r="BW176" s="149"/>
      <c r="BX176" s="149"/>
      <c r="BY176" s="149"/>
      <c r="CB176" s="11"/>
      <c r="CC176" s="11"/>
      <c r="CD176" s="11"/>
      <c r="CE176" s="45"/>
      <c r="DJ176" s="66"/>
    </row>
    <row r="177" spans="2:115" ht="2.25" customHeight="1">
      <c r="B177" s="1278"/>
      <c r="C177" s="1279"/>
      <c r="D177" s="1328"/>
      <c r="E177" s="57"/>
      <c r="F177" s="50"/>
      <c r="G177" s="50"/>
      <c r="H177" s="50"/>
      <c r="I177" s="50"/>
      <c r="J177" s="50"/>
      <c r="K177" s="50"/>
      <c r="L177" s="50"/>
      <c r="M177" s="50"/>
      <c r="N177" s="50"/>
      <c r="O177" s="157"/>
      <c r="P177" s="157"/>
      <c r="Q177" s="157"/>
      <c r="R177" s="157"/>
      <c r="S177" s="157"/>
      <c r="T177" s="157"/>
      <c r="U177" s="51"/>
      <c r="V177" s="51"/>
      <c r="W177" s="51"/>
      <c r="X177" s="51"/>
      <c r="Y177" s="51"/>
      <c r="Z177" s="51"/>
      <c r="AA177" s="51"/>
      <c r="AB177" s="51"/>
      <c r="AC177" s="51"/>
      <c r="AD177" s="51"/>
      <c r="AE177" s="51"/>
      <c r="AF177" s="51"/>
      <c r="AG177" s="51"/>
      <c r="AH177" s="51"/>
      <c r="AI177" s="51"/>
      <c r="AJ177" s="51"/>
      <c r="AK177" s="51"/>
      <c r="AL177" s="51"/>
      <c r="AM177" s="54"/>
      <c r="AN177" s="54"/>
      <c r="AO177" s="54"/>
      <c r="AP177" s="51"/>
      <c r="AQ177" s="51"/>
      <c r="AR177" s="51"/>
      <c r="AS177" s="51"/>
      <c r="AT177" s="51"/>
      <c r="AU177" s="51"/>
      <c r="AV177" s="51"/>
      <c r="AW177" s="51"/>
      <c r="AX177" s="51"/>
      <c r="AY177" s="19"/>
      <c r="BC177" s="11"/>
      <c r="BD177" s="11"/>
      <c r="BE177" s="11"/>
      <c r="BF177" s="11"/>
      <c r="BG177" s="11"/>
      <c r="BH177" s="11"/>
      <c r="BI177" s="11"/>
      <c r="BJ177" s="11"/>
      <c r="BK177" s="11"/>
      <c r="BL177" s="11"/>
      <c r="BM177" s="11"/>
      <c r="BN177" s="11"/>
      <c r="BO177" s="11"/>
      <c r="BP177" s="11"/>
      <c r="BQ177" s="11"/>
      <c r="BR177" s="11"/>
      <c r="BS177" s="11"/>
      <c r="BT177" s="11"/>
      <c r="BU177" s="11"/>
      <c r="BV177" s="11"/>
      <c r="BW177" s="11"/>
      <c r="BX177" s="11"/>
      <c r="BY177" s="11"/>
      <c r="CB177" s="11"/>
      <c r="CC177" s="11"/>
      <c r="CD177" s="11"/>
      <c r="CE177" s="45"/>
      <c r="DJ177" s="66"/>
    </row>
    <row r="178" spans="2:115" ht="8.25" customHeight="1">
      <c r="B178" s="1278"/>
      <c r="C178" s="1279"/>
      <c r="D178" s="1328"/>
      <c r="E178" s="58"/>
      <c r="F178" s="1700">
        <f>G35</f>
        <v>0</v>
      </c>
      <c r="G178" s="1701"/>
      <c r="H178" s="1701"/>
      <c r="I178" s="1241">
        <f>J35</f>
        <v>0</v>
      </c>
      <c r="J178" s="1242"/>
      <c r="K178" s="1258"/>
      <c r="L178" s="1241">
        <f>M35</f>
        <v>0</v>
      </c>
      <c r="M178" s="1242"/>
      <c r="N178" s="1258"/>
      <c r="O178" s="1496">
        <f>P35</f>
        <v>0</v>
      </c>
      <c r="P178" s="1497"/>
      <c r="Q178" s="1498"/>
      <c r="R178" s="1496">
        <f>S35</f>
        <v>0</v>
      </c>
      <c r="S178" s="1497"/>
      <c r="T178" s="1498"/>
      <c r="U178" s="1241">
        <f>V35</f>
        <v>0</v>
      </c>
      <c r="V178" s="1242"/>
      <c r="W178" s="1258"/>
      <c r="X178" s="1241">
        <f>Y35</f>
        <v>0</v>
      </c>
      <c r="Y178" s="1242"/>
      <c r="Z178" s="1258"/>
      <c r="AA178" s="1241">
        <f>AB35</f>
        <v>0</v>
      </c>
      <c r="AB178" s="1242"/>
      <c r="AC178" s="1258"/>
      <c r="AD178" s="1241">
        <f>AE35</f>
        <v>0</v>
      </c>
      <c r="AE178" s="1242"/>
      <c r="AF178" s="1258"/>
      <c r="AG178" s="1241">
        <f>AH35</f>
        <v>0</v>
      </c>
      <c r="AH178" s="1242"/>
      <c r="AI178" s="1258"/>
      <c r="AJ178" s="1241">
        <f>AK35</f>
        <v>0</v>
      </c>
      <c r="AK178" s="1242"/>
      <c r="AL178" s="1243"/>
      <c r="AM178" s="1685" t="s">
        <v>106</v>
      </c>
      <c r="AN178" s="1245"/>
      <c r="AO178" s="1246"/>
      <c r="AP178" s="1715">
        <f>AQ35</f>
        <v>0</v>
      </c>
      <c r="AQ178" s="1242"/>
      <c r="AR178" s="1258"/>
      <c r="AS178" s="1241">
        <f>AT35</f>
        <v>0</v>
      </c>
      <c r="AT178" s="1242"/>
      <c r="AU178" s="1258"/>
      <c r="AV178" s="1241">
        <f>AW35</f>
        <v>0</v>
      </c>
      <c r="AW178" s="1242"/>
      <c r="AX178" s="1243"/>
      <c r="AY178" s="55"/>
      <c r="AZ178" s="1279"/>
      <c r="BA178" s="1279"/>
      <c r="BB178" s="1362">
        <v>1</v>
      </c>
      <c r="BC178" s="1363"/>
      <c r="BD178" s="1364"/>
      <c r="BE178" s="11"/>
      <c r="BF178" s="11"/>
      <c r="BG178" s="11"/>
      <c r="BH178" s="1287" t="s">
        <v>208</v>
      </c>
      <c r="BI178" s="1288"/>
      <c r="BJ178" s="1289"/>
      <c r="BK178" s="1329" t="s">
        <v>207</v>
      </c>
      <c r="BL178" s="1288"/>
      <c r="BM178" s="1330"/>
      <c r="BN178" s="155"/>
      <c r="BO178" s="11"/>
      <c r="BP178" s="11"/>
      <c r="BQ178" s="11"/>
      <c r="BR178" s="11"/>
      <c r="BS178" s="11"/>
      <c r="BT178" s="11"/>
      <c r="BU178" s="11"/>
      <c r="BV178" s="11"/>
      <c r="BW178" s="11"/>
      <c r="BX178" s="11"/>
      <c r="BY178" s="11"/>
      <c r="CB178" s="11"/>
      <c r="CC178" s="11"/>
      <c r="CD178" s="11"/>
      <c r="CE178" s="45"/>
      <c r="CF178" s="1791" t="s">
        <v>189</v>
      </c>
      <c r="CG178" s="1791"/>
      <c r="CH178" s="1791"/>
      <c r="CI178" s="1791"/>
      <c r="CJ178" s="1791"/>
      <c r="CK178" s="1791"/>
      <c r="CL178" s="1791"/>
      <c r="CM178" s="1791"/>
      <c r="CN178" s="1791"/>
      <c r="CO178" s="1791"/>
      <c r="CP178" s="1791"/>
      <c r="CQ178" s="1791"/>
      <c r="CR178" s="1791"/>
      <c r="CS178" s="1791"/>
      <c r="CT178" s="1791"/>
      <c r="CU178" s="1791"/>
      <c r="CV178" s="1791"/>
      <c r="CW178" s="1791"/>
      <c r="CX178" s="1791"/>
      <c r="CY178" s="1791"/>
      <c r="CZ178" s="1791"/>
      <c r="DA178" s="1791"/>
      <c r="DB178" s="1791"/>
      <c r="DC178" s="1791"/>
      <c r="DD178" s="1791"/>
      <c r="DE178" s="1791"/>
      <c r="DF178" s="1791"/>
      <c r="DG178" s="1791"/>
      <c r="DJ178" s="66"/>
    </row>
    <row r="179" spans="2:115" ht="8.25" customHeight="1">
      <c r="B179" s="1278"/>
      <c r="C179" s="1279"/>
      <c r="D179" s="1328"/>
      <c r="E179" s="58"/>
      <c r="F179" s="1702"/>
      <c r="G179" s="1701"/>
      <c r="H179" s="1701"/>
      <c r="I179" s="1244"/>
      <c r="J179" s="1245"/>
      <c r="K179" s="1259"/>
      <c r="L179" s="1244"/>
      <c r="M179" s="1245"/>
      <c r="N179" s="1259"/>
      <c r="O179" s="1499"/>
      <c r="P179" s="1500"/>
      <c r="Q179" s="1501"/>
      <c r="R179" s="1499"/>
      <c r="S179" s="1500"/>
      <c r="T179" s="1501"/>
      <c r="U179" s="1244"/>
      <c r="V179" s="1245"/>
      <c r="W179" s="1259"/>
      <c r="X179" s="1244"/>
      <c r="Y179" s="1245"/>
      <c r="Z179" s="1259"/>
      <c r="AA179" s="1244"/>
      <c r="AB179" s="1245"/>
      <c r="AC179" s="1259"/>
      <c r="AD179" s="1244"/>
      <c r="AE179" s="1245"/>
      <c r="AF179" s="1259"/>
      <c r="AG179" s="1244"/>
      <c r="AH179" s="1245"/>
      <c r="AI179" s="1259"/>
      <c r="AJ179" s="1244"/>
      <c r="AK179" s="1245"/>
      <c r="AL179" s="1246"/>
      <c r="AM179" s="1685"/>
      <c r="AN179" s="1245"/>
      <c r="AO179" s="1246"/>
      <c r="AP179" s="1685"/>
      <c r="AQ179" s="1245"/>
      <c r="AR179" s="1259"/>
      <c r="AS179" s="1244"/>
      <c r="AT179" s="1245"/>
      <c r="AU179" s="1259"/>
      <c r="AV179" s="1244"/>
      <c r="AW179" s="1245"/>
      <c r="AX179" s="1246"/>
      <c r="AY179" s="56"/>
      <c r="AZ179" s="1279"/>
      <c r="BA179" s="1279"/>
      <c r="BB179" s="1365"/>
      <c r="BC179" s="1366"/>
      <c r="BD179" s="1367"/>
      <c r="BE179" s="11"/>
      <c r="BF179" s="11"/>
      <c r="BG179" s="11"/>
      <c r="BH179" s="1290"/>
      <c r="BI179" s="1291"/>
      <c r="BJ179" s="1292"/>
      <c r="BK179" s="1331"/>
      <c r="BL179" s="1291"/>
      <c r="BM179" s="1332"/>
      <c r="BN179" s="155"/>
      <c r="BO179" s="11"/>
      <c r="BP179" s="11"/>
      <c r="BQ179" s="11"/>
      <c r="BR179" s="11"/>
      <c r="BS179" s="11"/>
      <c r="BT179" s="11"/>
      <c r="BU179" s="11"/>
      <c r="BV179" s="11"/>
      <c r="BW179" s="11"/>
      <c r="BX179" s="11"/>
      <c r="BY179" s="11"/>
      <c r="CF179" s="1791"/>
      <c r="CG179" s="1791"/>
      <c r="CH179" s="1791"/>
      <c r="CI179" s="1791"/>
      <c r="CJ179" s="1791"/>
      <c r="CK179" s="1791"/>
      <c r="CL179" s="1791"/>
      <c r="CM179" s="1791"/>
      <c r="CN179" s="1791"/>
      <c r="CO179" s="1791"/>
      <c r="CP179" s="1791"/>
      <c r="CQ179" s="1791"/>
      <c r="CR179" s="1791"/>
      <c r="CS179" s="1791"/>
      <c r="CT179" s="1791"/>
      <c r="CU179" s="1791"/>
      <c r="CV179" s="1791"/>
      <c r="CW179" s="1791"/>
      <c r="CX179" s="1791"/>
      <c r="CY179" s="1791"/>
      <c r="CZ179" s="1791"/>
      <c r="DA179" s="1791"/>
      <c r="DB179" s="1791"/>
      <c r="DC179" s="1791"/>
      <c r="DD179" s="1791"/>
      <c r="DE179" s="1791"/>
      <c r="DF179" s="1791"/>
      <c r="DG179" s="1791"/>
      <c r="DJ179" s="66"/>
    </row>
    <row r="180" spans="2:115" ht="8.25" customHeight="1">
      <c r="B180" s="1278"/>
      <c r="C180" s="1279"/>
      <c r="D180" s="1328"/>
      <c r="E180" s="58"/>
      <c r="F180" s="1702"/>
      <c r="G180" s="1701"/>
      <c r="H180" s="1701"/>
      <c r="I180" s="1247"/>
      <c r="J180" s="1248"/>
      <c r="K180" s="1260"/>
      <c r="L180" s="1247"/>
      <c r="M180" s="1248"/>
      <c r="N180" s="1260"/>
      <c r="O180" s="1502"/>
      <c r="P180" s="1503"/>
      <c r="Q180" s="1504"/>
      <c r="R180" s="1502"/>
      <c r="S180" s="1503"/>
      <c r="T180" s="1504"/>
      <c r="U180" s="1247"/>
      <c r="V180" s="1248"/>
      <c r="W180" s="1260"/>
      <c r="X180" s="1247"/>
      <c r="Y180" s="1248"/>
      <c r="Z180" s="1260"/>
      <c r="AA180" s="1247"/>
      <c r="AB180" s="1248"/>
      <c r="AC180" s="1260"/>
      <c r="AD180" s="1247"/>
      <c r="AE180" s="1248"/>
      <c r="AF180" s="1260"/>
      <c r="AG180" s="1247"/>
      <c r="AH180" s="1248"/>
      <c r="AI180" s="1260"/>
      <c r="AJ180" s="1247"/>
      <c r="AK180" s="1248"/>
      <c r="AL180" s="1249"/>
      <c r="AM180" s="1685"/>
      <c r="AN180" s="1245"/>
      <c r="AO180" s="1246"/>
      <c r="AP180" s="1716"/>
      <c r="AQ180" s="1248"/>
      <c r="AR180" s="1260"/>
      <c r="AS180" s="1247"/>
      <c r="AT180" s="1248"/>
      <c r="AU180" s="1260"/>
      <c r="AV180" s="1247"/>
      <c r="AW180" s="1248"/>
      <c r="AX180" s="1249"/>
      <c r="AY180" s="56"/>
      <c r="AZ180" s="1279"/>
      <c r="BA180" s="1279"/>
      <c r="BB180" s="1274"/>
      <c r="BC180" s="1275"/>
      <c r="BD180" s="1277"/>
      <c r="BE180" s="11"/>
      <c r="BF180" s="11"/>
      <c r="BG180" s="11"/>
      <c r="BH180" s="1293"/>
      <c r="BI180" s="1294"/>
      <c r="BJ180" s="1295"/>
      <c r="BK180" s="1333"/>
      <c r="BL180" s="1294"/>
      <c r="BM180" s="1334"/>
      <c r="BN180" s="155"/>
      <c r="CF180" s="1791"/>
      <c r="CG180" s="1791"/>
      <c r="CH180" s="1791"/>
      <c r="CI180" s="1791"/>
      <c r="CJ180" s="1791"/>
      <c r="CK180" s="1791"/>
      <c r="CL180" s="1791"/>
      <c r="CM180" s="1791"/>
      <c r="CN180" s="1791"/>
      <c r="CO180" s="1791"/>
      <c r="CP180" s="1791"/>
      <c r="CQ180" s="1791"/>
      <c r="CR180" s="1791"/>
      <c r="CS180" s="1791"/>
      <c r="CT180" s="1791"/>
      <c r="CU180" s="1791"/>
      <c r="CV180" s="1791"/>
      <c r="CW180" s="1791"/>
      <c r="CX180" s="1791"/>
      <c r="CY180" s="1791"/>
      <c r="CZ180" s="1791"/>
      <c r="DA180" s="1791"/>
      <c r="DB180" s="1791"/>
      <c r="DC180" s="1791"/>
      <c r="DD180" s="1791"/>
      <c r="DE180" s="1791"/>
      <c r="DF180" s="1791"/>
      <c r="DG180" s="1791"/>
      <c r="DJ180" s="66"/>
    </row>
    <row r="181" spans="2:115" ht="2.25" customHeight="1">
      <c r="B181" s="20"/>
      <c r="C181" s="53"/>
      <c r="D181" s="59"/>
      <c r="E181" s="52"/>
      <c r="F181" s="24"/>
      <c r="G181" s="24"/>
      <c r="H181" s="24"/>
      <c r="I181" s="24"/>
      <c r="J181" s="24"/>
      <c r="K181" s="24"/>
      <c r="L181" s="24"/>
      <c r="M181" s="24"/>
      <c r="N181" s="24"/>
      <c r="O181" s="94"/>
      <c r="P181" s="94"/>
      <c r="Q181" s="94"/>
      <c r="R181" s="94"/>
      <c r="S181" s="94"/>
      <c r="T181" s="94"/>
      <c r="U181" s="24"/>
      <c r="V181" s="24"/>
      <c r="W181" s="24"/>
      <c r="X181" s="24"/>
      <c r="Y181" s="24"/>
      <c r="Z181" s="24"/>
      <c r="AA181" s="24"/>
      <c r="AB181" s="24"/>
      <c r="AC181" s="24"/>
      <c r="AD181" s="24"/>
      <c r="AE181" s="24"/>
      <c r="AF181" s="24"/>
      <c r="AG181" s="24"/>
      <c r="AH181" s="24"/>
      <c r="AI181" s="24"/>
      <c r="AJ181" s="24"/>
      <c r="AK181" s="24"/>
      <c r="AL181" s="24"/>
      <c r="AM181" s="138"/>
      <c r="AN181" s="138"/>
      <c r="AO181" s="138"/>
      <c r="AP181" s="24"/>
      <c r="AQ181" s="24"/>
      <c r="AR181" s="24"/>
      <c r="AS181" s="24"/>
      <c r="AT181" s="24"/>
      <c r="AU181" s="24"/>
      <c r="AV181" s="24"/>
      <c r="AW181" s="24"/>
      <c r="AX181" s="24"/>
      <c r="AY181" s="44"/>
      <c r="AZ181" s="18"/>
      <c r="BB181" s="11"/>
      <c r="BC181" s="11"/>
      <c r="BD181" s="11"/>
      <c r="BE181" s="11"/>
      <c r="BF181" s="11"/>
      <c r="BG181" s="11"/>
      <c r="BH181" s="11"/>
      <c r="BI181" s="11"/>
      <c r="BJ181" s="11"/>
      <c r="BK181" s="11"/>
      <c r="BL181" s="11"/>
      <c r="BM181" s="11"/>
      <c r="BN181" s="11"/>
      <c r="DJ181" s="66"/>
    </row>
    <row r="182" spans="2:115" ht="5" customHeight="1" thickBot="1"/>
    <row r="183" spans="2:115" ht="21.65" customHeight="1" thickTop="1">
      <c r="F183" s="717" t="s">
        <v>723</v>
      </c>
      <c r="U183" s="1257" t="s">
        <v>725</v>
      </c>
      <c r="V183" s="1257"/>
      <c r="W183" s="1257"/>
      <c r="X183" s="1257"/>
      <c r="Y183" s="1257"/>
      <c r="Z183" s="1257"/>
      <c r="AA183" s="1257"/>
      <c r="AB183" s="1257"/>
      <c r="AC183" s="1257"/>
      <c r="AD183" s="1257"/>
      <c r="AE183" s="1257"/>
      <c r="AF183" s="1257"/>
      <c r="AG183" s="1257"/>
      <c r="AH183" s="1257"/>
      <c r="AJ183" s="168" t="s">
        <v>724</v>
      </c>
      <c r="BQ183" s="1867" t="s">
        <v>182</v>
      </c>
      <c r="BR183" s="1868"/>
      <c r="BS183" s="1869"/>
      <c r="BT183" s="1809" t="s">
        <v>180</v>
      </c>
      <c r="BU183" s="1810"/>
      <c r="BV183" s="1810"/>
      <c r="BW183" s="1810"/>
      <c r="BX183" s="1811"/>
      <c r="BY183" s="160"/>
      <c r="BZ183" s="1822"/>
      <c r="CA183" s="1822"/>
      <c r="CB183" s="1822"/>
      <c r="CC183" s="1743" t="s">
        <v>34</v>
      </c>
      <c r="CD183" s="1743"/>
      <c r="CE183" s="1743"/>
      <c r="CF183" s="1743" t="s">
        <v>35</v>
      </c>
      <c r="CG183" s="1743"/>
      <c r="CH183" s="1743"/>
      <c r="CI183" s="1743" t="s">
        <v>32</v>
      </c>
      <c r="CJ183" s="1743"/>
      <c r="CK183" s="1743"/>
      <c r="CL183" s="1743" t="s">
        <v>33</v>
      </c>
      <c r="CM183" s="1743"/>
      <c r="CN183" s="1743"/>
      <c r="CO183" s="1743" t="s">
        <v>34</v>
      </c>
      <c r="CP183" s="1743"/>
      <c r="CQ183" s="1743"/>
      <c r="CR183" s="1743" t="s">
        <v>36</v>
      </c>
      <c r="CS183" s="1743"/>
      <c r="CT183" s="1743"/>
      <c r="CU183" s="1743" t="s">
        <v>32</v>
      </c>
      <c r="CV183" s="1743"/>
      <c r="CW183" s="1743"/>
      <c r="CX183" s="1743" t="s">
        <v>33</v>
      </c>
      <c r="CY183" s="1743"/>
      <c r="CZ183" s="1743"/>
      <c r="DA183" s="1743" t="s">
        <v>34</v>
      </c>
      <c r="DB183" s="1743"/>
      <c r="DC183" s="1743"/>
      <c r="DD183" s="1743" t="s">
        <v>27</v>
      </c>
      <c r="DE183" s="1743"/>
      <c r="DF183" s="1743"/>
      <c r="DG183" s="77"/>
      <c r="DH183" s="78"/>
      <c r="DK183" s="10"/>
    </row>
    <row r="184" spans="2:115" ht="8.25" customHeight="1">
      <c r="F184" s="1280" t="s">
        <v>50</v>
      </c>
      <c r="G184" s="1253"/>
      <c r="H184" s="1254"/>
      <c r="I184" s="1250" t="s">
        <v>29</v>
      </c>
      <c r="J184" s="1251"/>
      <c r="K184" s="1807"/>
      <c r="L184" s="1281"/>
      <c r="M184" s="1282"/>
      <c r="N184" s="1283"/>
      <c r="O184" s="1252" t="s">
        <v>196</v>
      </c>
      <c r="P184" s="1253"/>
      <c r="Q184" s="1254"/>
      <c r="R184" s="1278"/>
      <c r="S184" s="1279"/>
      <c r="T184" s="11"/>
      <c r="U184" s="1280" t="s">
        <v>50</v>
      </c>
      <c r="V184" s="1253"/>
      <c r="W184" s="1254"/>
      <c r="X184" s="11"/>
      <c r="Y184" s="11"/>
      <c r="Z184" s="11"/>
      <c r="AA184" s="1281"/>
      <c r="AB184" s="1282"/>
      <c r="AC184" s="1283"/>
      <c r="AD184" s="1252" t="s">
        <v>196</v>
      </c>
      <c r="AE184" s="1253"/>
      <c r="AF184" s="1254"/>
      <c r="AG184" s="1278"/>
      <c r="AH184" s="1279"/>
      <c r="AI184" s="11"/>
      <c r="AJ184" s="1280" t="s">
        <v>50</v>
      </c>
      <c r="AK184" s="1253"/>
      <c r="AL184" s="1254"/>
      <c r="AM184" s="1296" t="s">
        <v>29</v>
      </c>
      <c r="AN184" s="1297"/>
      <c r="AO184" s="1298"/>
      <c r="AP184" s="1281"/>
      <c r="AQ184" s="1282"/>
      <c r="AR184" s="1283"/>
      <c r="AS184" s="1252" t="s">
        <v>28</v>
      </c>
      <c r="AT184" s="1253"/>
      <c r="AU184" s="1254"/>
      <c r="AV184" s="1296" t="s">
        <v>29</v>
      </c>
      <c r="AW184" s="1297"/>
      <c r="AX184" s="1298"/>
      <c r="AY184" s="1281"/>
      <c r="AZ184" s="1282"/>
      <c r="BA184" s="1283"/>
      <c r="BB184" s="1252" t="s">
        <v>210</v>
      </c>
      <c r="BC184" s="1253"/>
      <c r="BD184" s="1254"/>
      <c r="BE184" s="1296" t="s">
        <v>29</v>
      </c>
      <c r="BF184" s="1297"/>
      <c r="BG184" s="1298"/>
      <c r="BH184" s="1281"/>
      <c r="BI184" s="1282"/>
      <c r="BJ184" s="1283"/>
      <c r="BK184" s="1252" t="s">
        <v>209</v>
      </c>
      <c r="BL184" s="1253"/>
      <c r="BM184" s="1254"/>
      <c r="BN184" s="1278"/>
      <c r="BO184" s="1279"/>
      <c r="BQ184" s="1870"/>
      <c r="BR184" s="1871"/>
      <c r="BS184" s="1872"/>
      <c r="BT184" s="1812"/>
      <c r="BU184" s="1796"/>
      <c r="BV184" s="1796"/>
      <c r="BW184" s="1796"/>
      <c r="BX184" s="1813"/>
      <c r="BY184" s="17"/>
      <c r="BZ184" s="1825" t="str">
        <f>IF('保険料計算シート（非表示）'!G25&lt;10000000000,IF('保険料計算シート（非表示）'!G25&lt;1000000000,"","Ұ"),IF(ISERROR(MID('保険料計算シート（非表示）'!G25,LEN('保険料計算シート（非表示）'!G25)-10,1)),"",MID('保険料計算シート（非表示）'!G25,LEN('保険料計算シート（非表示）'!G25)-10,1)))</f>
        <v/>
      </c>
      <c r="CA184" s="1825"/>
      <c r="CB184" s="1826"/>
      <c r="CC184" s="1823" t="str">
        <f>IF('保険料計算シート（非表示）'!G25&lt;1000000000,IF('保険料計算シート（非表示）'!G25&lt;100000000,"","Ұ"),IF(ISERROR(MID('保険料計算シート（非表示）'!G25,LEN('保険料計算シート（非表示）'!G25)-9,1)),"",MID('保険料計算シート（非表示）'!G25,LEN('保険料計算シート（非表示）'!G25)-9,1)))</f>
        <v/>
      </c>
      <c r="CD184" s="1823"/>
      <c r="CE184" s="1823"/>
      <c r="CF184" s="1823" t="str">
        <f>IF('保険料計算シート（非表示）'!G25&lt;100000000,IF('保険料計算シート（非表示）'!G25&lt;10000000,"","Ұ"),IF(ISERROR(MID('保険料計算シート（非表示）'!G25,LEN('保険料計算シート（非表示）'!G25)-8,1)),"",MID('保険料計算シート（非表示）'!G25,LEN('保険料計算シート（非表示）'!G25)-8,1)))</f>
        <v/>
      </c>
      <c r="CG184" s="1823"/>
      <c r="CH184" s="1823"/>
      <c r="CI184" s="1823" t="str">
        <f>IF('保険料計算シート（非表示）'!G25&lt;10000000,IF('保険料計算シート（非表示）'!G25&lt;1000000,"","Ұ"),IF(ISERROR(MID('保険料計算シート（非表示）'!G25,LEN('保険料計算シート（非表示）'!G25)-7,1)),"",MID('保険料計算シート（非表示）'!G25,LEN('保険料計算シート（非表示）'!G25)-7,1)))</f>
        <v/>
      </c>
      <c r="CJ184" s="1823"/>
      <c r="CK184" s="1823"/>
      <c r="CL184" s="1823" t="str">
        <f>IF('保険料計算シート（非表示）'!G25&lt;1000000,IF('保険料計算シート（非表示）'!G25&lt;100000,"","Ұ"),IF(ISERROR(MID('保険料計算シート（非表示）'!G25,LEN('保険料計算シート（非表示）'!G25)-6,1)),"",MID('保険料計算シート（非表示）'!G25,LEN('保険料計算シート（非表示）'!G25)-6,1)))</f>
        <v/>
      </c>
      <c r="CM184" s="1823"/>
      <c r="CN184" s="1823"/>
      <c r="CO184" s="1823" t="str">
        <f>IF('保険料計算シート（非表示）'!G25&lt;100000,IF('保険料計算シート（非表示）'!G25&lt;10000,"","Ұ"),IF(ISERROR(MID('保険料計算シート（非表示）'!G25,LEN('保険料計算シート（非表示）'!G25)-5,1)),"",MID('保険料計算シート（非表示）'!G25,LEN('保険料計算シート（非表示）'!G25)-5,1)))</f>
        <v/>
      </c>
      <c r="CP184" s="1823"/>
      <c r="CQ184" s="1823"/>
      <c r="CR184" s="1823" t="str">
        <f>IF('保険料計算シート（非表示）'!G25&lt;10000,IF('保険料計算シート（非表示）'!G25&lt;1000,"","Ұ"),IF(ISERROR(MID('保険料計算シート（非表示）'!G25,LEN('保険料計算シート（非表示）'!G25)-4,1)),"",MID('保険料計算シート（非表示）'!G25,LEN('保険料計算シート（非表示）'!G25)-4,1)))</f>
        <v/>
      </c>
      <c r="CS184" s="1823"/>
      <c r="CT184" s="1823"/>
      <c r="CU184" s="1823" t="str">
        <f>IF('保険料計算シート（非表示）'!G25&lt;1000,IF('保険料計算シート（非表示）'!G25&lt;100,"","Ұ"),IF(ISERROR(MID('保険料計算シート（非表示）'!G25,LEN('保険料計算シート（非表示）'!G25)-3,1)),"",MID('保険料計算シート（非表示）'!G25,LEN('保険料計算シート（非表示）'!G25)-3,1)))</f>
        <v/>
      </c>
      <c r="CV184" s="1823"/>
      <c r="CW184" s="1823"/>
      <c r="CX184" s="1823" t="str">
        <f>IF('保険料計算シート（非表示）'!G25&lt;100,IF('保険料計算シート（非表示）'!G25&lt;10,"","Ұ"),IF(ISERROR(MID('保険料計算シート（非表示）'!G25,LEN('保険料計算シート（非表示）'!G25)-2,1)),"",MID('保険料計算シート（非表示）'!G25,LEN('保険料計算シート（非表示）'!G25)-2,1)))</f>
        <v/>
      </c>
      <c r="CY184" s="1823"/>
      <c r="CZ184" s="1823"/>
      <c r="DA184" s="1823" t="str">
        <f>IF('保険料計算シート（非表示）'!G25&lt;10,"Ұ",IF(ISERROR(MID('保険料計算シート（非表示）'!G25,LEN('保険料計算シート（非表示）'!G25)-1,1)),"",MID('保険料計算シート（非表示）'!G25,LEN('保険料計算シート（非表示）'!G25)-1,1)))</f>
        <v>Ұ</v>
      </c>
      <c r="DB184" s="1823"/>
      <c r="DC184" s="1823"/>
      <c r="DD184" s="1876">
        <f>IF('保険料計算シート（非表示）'!G25=0,0,IF(ISERROR(MID('保険料計算シート（非表示）'!G25,LEN('保険料計算シート（非表示）'!G25),1)),"",MID('保険料計算シート（非表示）'!G25,LEN('保険料計算シート（非表示）'!G25),1)))</f>
        <v>0</v>
      </c>
      <c r="DE184" s="1877"/>
      <c r="DF184" s="1877"/>
      <c r="DG184" s="1278"/>
      <c r="DH184" s="1866"/>
      <c r="DK184" s="10"/>
    </row>
    <row r="185" spans="2:115" ht="16.5" customHeight="1">
      <c r="F185" s="1271">
        <v>9</v>
      </c>
      <c r="G185" s="1272"/>
      <c r="H185" s="1272"/>
      <c r="I185" s="1250"/>
      <c r="J185" s="1251"/>
      <c r="K185" s="1807"/>
      <c r="L185" s="1274">
        <f>F194</f>
        <v>0</v>
      </c>
      <c r="M185" s="1275"/>
      <c r="N185" s="1276"/>
      <c r="O185" s="1274">
        <f>I194</f>
        <v>6</v>
      </c>
      <c r="P185" s="1275"/>
      <c r="Q185" s="1277"/>
      <c r="R185" s="1278"/>
      <c r="S185" s="1279"/>
      <c r="U185" s="1271">
        <v>9</v>
      </c>
      <c r="V185" s="1272"/>
      <c r="W185" s="1272"/>
      <c r="X185" s="1250" t="s">
        <v>29</v>
      </c>
      <c r="Y185" s="1251"/>
      <c r="Z185" s="1251"/>
      <c r="AA185" s="1274">
        <f>F194</f>
        <v>0</v>
      </c>
      <c r="AB185" s="1275"/>
      <c r="AC185" s="1276"/>
      <c r="AD185" s="1274">
        <f>I194</f>
        <v>6</v>
      </c>
      <c r="AE185" s="1275"/>
      <c r="AF185" s="1277"/>
      <c r="AG185" s="1278"/>
      <c r="AH185" s="1279"/>
      <c r="AJ185" s="1271"/>
      <c r="AK185" s="1272"/>
      <c r="AL185" s="1272"/>
      <c r="AM185" s="1296"/>
      <c r="AN185" s="1297"/>
      <c r="AO185" s="1298"/>
      <c r="AP185" s="1271"/>
      <c r="AQ185" s="1272"/>
      <c r="AR185" s="1273"/>
      <c r="AS185" s="1274"/>
      <c r="AT185" s="1275"/>
      <c r="AU185" s="1277"/>
      <c r="AV185" s="1296"/>
      <c r="AW185" s="1297"/>
      <c r="AX185" s="1298"/>
      <c r="AY185" s="1271"/>
      <c r="AZ185" s="1272"/>
      <c r="BA185" s="1273"/>
      <c r="BB185" s="1274"/>
      <c r="BC185" s="1275"/>
      <c r="BD185" s="1277"/>
      <c r="BE185" s="1296"/>
      <c r="BF185" s="1297"/>
      <c r="BG185" s="1298"/>
      <c r="BH185" s="1271"/>
      <c r="BI185" s="1272"/>
      <c r="BJ185" s="1273"/>
      <c r="BK185" s="1401"/>
      <c r="BL185" s="1465"/>
      <c r="BM185" s="1466"/>
      <c r="BN185" s="1278"/>
      <c r="BO185" s="1279"/>
      <c r="BQ185" s="1870"/>
      <c r="BR185" s="1871"/>
      <c r="BS185" s="1872"/>
      <c r="BT185" s="1812"/>
      <c r="BU185" s="1796"/>
      <c r="BV185" s="1796"/>
      <c r="BW185" s="1796"/>
      <c r="BX185" s="1813"/>
      <c r="BY185" s="17"/>
      <c r="BZ185" s="1827"/>
      <c r="CA185" s="1827"/>
      <c r="CB185" s="1828"/>
      <c r="CC185" s="1824"/>
      <c r="CD185" s="1824"/>
      <c r="CE185" s="1824"/>
      <c r="CF185" s="1824"/>
      <c r="CG185" s="1824"/>
      <c r="CH185" s="1824"/>
      <c r="CI185" s="1824"/>
      <c r="CJ185" s="1824"/>
      <c r="CK185" s="1824"/>
      <c r="CL185" s="1824"/>
      <c r="CM185" s="1824"/>
      <c r="CN185" s="1824"/>
      <c r="CO185" s="1824"/>
      <c r="CP185" s="1824"/>
      <c r="CQ185" s="1824"/>
      <c r="CR185" s="1824"/>
      <c r="CS185" s="1824"/>
      <c r="CT185" s="1824"/>
      <c r="CU185" s="1824"/>
      <c r="CV185" s="1824"/>
      <c r="CW185" s="1824"/>
      <c r="CX185" s="1824"/>
      <c r="CY185" s="1824"/>
      <c r="CZ185" s="1824"/>
      <c r="DA185" s="1824"/>
      <c r="DB185" s="1824"/>
      <c r="DC185" s="1824"/>
      <c r="DD185" s="1878"/>
      <c r="DE185" s="1879"/>
      <c r="DF185" s="1879"/>
      <c r="DG185" s="1278"/>
      <c r="DH185" s="1866"/>
      <c r="DK185" s="10"/>
    </row>
    <row r="186" spans="2:115" ht="7.5" customHeight="1">
      <c r="I186" s="11"/>
      <c r="J186" s="156"/>
      <c r="K186" s="156"/>
      <c r="L186" s="156"/>
      <c r="BN186" s="23"/>
      <c r="BO186" s="23"/>
      <c r="BQ186" s="1870"/>
      <c r="BR186" s="1871"/>
      <c r="BS186" s="1872"/>
      <c r="BT186" s="1814"/>
      <c r="BU186" s="1815"/>
      <c r="BV186" s="1815"/>
      <c r="BW186" s="1815"/>
      <c r="BX186" s="1816"/>
      <c r="BY186" s="20"/>
      <c r="BZ186" s="42"/>
      <c r="CA186" s="42"/>
      <c r="CB186" s="42"/>
      <c r="CC186" s="42"/>
      <c r="CD186" s="42"/>
      <c r="CE186" s="1228" t="s">
        <v>117</v>
      </c>
      <c r="CF186" s="1228"/>
      <c r="CG186" s="13"/>
      <c r="CH186" s="13"/>
      <c r="CI186" s="13"/>
      <c r="CJ186" s="13"/>
      <c r="CK186" s="13"/>
      <c r="CL186" s="13"/>
      <c r="CM186" s="13"/>
      <c r="CN186" s="1228" t="s">
        <v>117</v>
      </c>
      <c r="CO186" s="1228"/>
      <c r="CP186" s="13"/>
      <c r="CQ186" s="13"/>
      <c r="CR186" s="13"/>
      <c r="CS186" s="13"/>
      <c r="CT186" s="13"/>
      <c r="CU186" s="13"/>
      <c r="CV186" s="13"/>
      <c r="CW186" s="1228" t="s">
        <v>117</v>
      </c>
      <c r="CX186" s="1228"/>
      <c r="CY186" s="13"/>
      <c r="CZ186" s="13"/>
      <c r="DA186" s="13"/>
      <c r="DB186" s="13"/>
      <c r="DC186" s="13"/>
      <c r="DD186" s="13"/>
      <c r="DE186" s="13"/>
      <c r="DF186" s="13"/>
      <c r="DG186" s="13"/>
      <c r="DH186" s="161"/>
      <c r="DK186" s="10"/>
    </row>
    <row r="187" spans="2:115" ht="5" customHeight="1">
      <c r="I187" s="11"/>
      <c r="J187" s="156"/>
      <c r="K187" s="156"/>
      <c r="L187" s="156"/>
      <c r="X187" s="1360" t="s">
        <v>215</v>
      </c>
      <c r="Y187" s="1360"/>
      <c r="Z187" s="1360"/>
      <c r="AA187" s="1360"/>
      <c r="AB187" s="1360"/>
      <c r="AC187" s="1360"/>
      <c r="AD187" s="168"/>
      <c r="AF187" s="1350" t="s">
        <v>214</v>
      </c>
      <c r="AG187" s="1340" t="s">
        <v>213</v>
      </c>
      <c r="AH187" s="1340"/>
      <c r="AI187" s="1340"/>
      <c r="AL187" s="1350" t="s">
        <v>214</v>
      </c>
      <c r="AM187" s="1340" t="s">
        <v>395</v>
      </c>
      <c r="AN187" s="1340"/>
      <c r="AO187" s="1340"/>
      <c r="AR187" s="1350" t="s">
        <v>214</v>
      </c>
      <c r="AS187" s="1340" t="s">
        <v>216</v>
      </c>
      <c r="AT187" s="1340"/>
      <c r="AU187" s="1340"/>
      <c r="AX187" s="1350" t="s">
        <v>214</v>
      </c>
      <c r="AY187" s="1370" t="s">
        <v>217</v>
      </c>
      <c r="AZ187" s="1370"/>
      <c r="BA187" s="1370"/>
      <c r="BB187" s="1370"/>
      <c r="BC187" s="1370"/>
      <c r="BD187" s="1370"/>
      <c r="BN187" s="23"/>
      <c r="BO187" s="23"/>
      <c r="BQ187" s="1870"/>
      <c r="BR187" s="1871"/>
      <c r="BS187" s="1872"/>
      <c r="BT187" s="151"/>
      <c r="BU187" s="152"/>
      <c r="BV187" s="152"/>
      <c r="BW187" s="152"/>
      <c r="BX187" s="153"/>
      <c r="BY187" s="17"/>
      <c r="BZ187" s="147"/>
      <c r="CA187" s="147"/>
      <c r="CB187" s="147"/>
      <c r="CC187" s="147"/>
      <c r="CD187" s="147"/>
      <c r="CE187" s="166"/>
      <c r="CF187" s="166"/>
      <c r="CG187" s="11"/>
      <c r="CH187" s="11"/>
      <c r="CI187" s="11"/>
      <c r="CJ187" s="11"/>
      <c r="CK187" s="11"/>
      <c r="CL187" s="11"/>
      <c r="CM187" s="11"/>
      <c r="CN187" s="166"/>
      <c r="CO187" s="166"/>
      <c r="CP187" s="11"/>
      <c r="CQ187" s="11"/>
      <c r="CR187" s="11"/>
      <c r="CS187" s="11"/>
      <c r="CT187" s="11"/>
      <c r="CU187" s="11"/>
      <c r="CV187" s="11"/>
      <c r="CW187" s="166"/>
      <c r="CX187" s="166"/>
      <c r="CY187" s="11"/>
      <c r="CZ187" s="11"/>
      <c r="DA187" s="11"/>
      <c r="DB187" s="11"/>
      <c r="DC187" s="11"/>
      <c r="DD187" s="11"/>
      <c r="DE187" s="11"/>
      <c r="DF187" s="11"/>
      <c r="DG187" s="11"/>
      <c r="DH187" s="79"/>
      <c r="DK187" s="10"/>
    </row>
    <row r="188" spans="2:115" ht="12" customHeight="1">
      <c r="B188" s="65"/>
      <c r="C188" s="14"/>
      <c r="D188" s="14"/>
      <c r="E188" s="14"/>
      <c r="F188" s="14"/>
      <c r="G188" s="14"/>
      <c r="H188" s="14"/>
      <c r="I188" s="14"/>
      <c r="J188" s="165"/>
      <c r="K188" s="165"/>
      <c r="L188" s="165"/>
      <c r="M188" s="14"/>
      <c r="N188" s="14"/>
      <c r="O188" s="14"/>
      <c r="P188" s="14"/>
      <c r="Q188" s="14"/>
      <c r="R188" s="14"/>
      <c r="S188" s="14"/>
      <c r="T188" s="14"/>
      <c r="U188" s="14"/>
      <c r="V188" s="16"/>
      <c r="X188" s="1360"/>
      <c r="Y188" s="1360"/>
      <c r="Z188" s="1360"/>
      <c r="AA188" s="1360"/>
      <c r="AB188" s="1360"/>
      <c r="AC188" s="1360"/>
      <c r="AD188" s="168"/>
      <c r="AF188" s="1350"/>
      <c r="AG188" s="1340"/>
      <c r="AH188" s="1340"/>
      <c r="AI188" s="1340"/>
      <c r="AL188" s="1350"/>
      <c r="AM188" s="1340"/>
      <c r="AN188" s="1340"/>
      <c r="AO188" s="1340"/>
      <c r="AR188" s="1350"/>
      <c r="AS188" s="1340"/>
      <c r="AT188" s="1340"/>
      <c r="AU188" s="1340"/>
      <c r="AX188" s="1350"/>
      <c r="AY188" s="1370"/>
      <c r="AZ188" s="1370"/>
      <c r="BA188" s="1370"/>
      <c r="BB188" s="1370"/>
      <c r="BC188" s="1370"/>
      <c r="BD188" s="1370"/>
      <c r="BG188" s="1378" t="s">
        <v>191</v>
      </c>
      <c r="BH188" s="1379"/>
      <c r="BI188" s="1379"/>
      <c r="BJ188" s="1379"/>
      <c r="BK188" s="1379"/>
      <c r="BL188" s="1379"/>
      <c r="BM188" s="1379"/>
      <c r="BN188" s="1379"/>
      <c r="BO188" s="1379"/>
      <c r="BP188" s="1380"/>
      <c r="BQ188" s="1870"/>
      <c r="BR188" s="1871"/>
      <c r="BS188" s="1872"/>
      <c r="BT188" s="1812" t="s">
        <v>181</v>
      </c>
      <c r="BU188" s="1796"/>
      <c r="BV188" s="1796"/>
      <c r="BW188" s="1796"/>
      <c r="BX188" s="1813"/>
      <c r="BY188" s="17"/>
      <c r="BZ188" s="1346"/>
      <c r="CA188" s="1346"/>
      <c r="CB188" s="1346"/>
      <c r="CC188" s="1346" t="s">
        <v>34</v>
      </c>
      <c r="CD188" s="1346"/>
      <c r="CE188" s="1346"/>
      <c r="CF188" s="1346" t="s">
        <v>35</v>
      </c>
      <c r="CG188" s="1346"/>
      <c r="CH188" s="1346"/>
      <c r="CI188" s="1346" t="s">
        <v>32</v>
      </c>
      <c r="CJ188" s="1346"/>
      <c r="CK188" s="1346"/>
      <c r="CL188" s="1346" t="s">
        <v>33</v>
      </c>
      <c r="CM188" s="1346"/>
      <c r="CN188" s="1346"/>
      <c r="CO188" s="1346" t="s">
        <v>34</v>
      </c>
      <c r="CP188" s="1346"/>
      <c r="CQ188" s="1346"/>
      <c r="CR188" s="1346" t="s">
        <v>36</v>
      </c>
      <c r="CS188" s="1346"/>
      <c r="CT188" s="1346"/>
      <c r="CU188" s="1346" t="s">
        <v>32</v>
      </c>
      <c r="CV188" s="1346"/>
      <c r="CW188" s="1346"/>
      <c r="CX188" s="1346" t="s">
        <v>33</v>
      </c>
      <c r="CY188" s="1346"/>
      <c r="CZ188" s="1346"/>
      <c r="DA188" s="1346" t="s">
        <v>34</v>
      </c>
      <c r="DB188" s="1346"/>
      <c r="DC188" s="1346"/>
      <c r="DD188" s="1346" t="s">
        <v>27</v>
      </c>
      <c r="DE188" s="1346"/>
      <c r="DF188" s="1346"/>
      <c r="DG188" s="11"/>
      <c r="DH188" s="79"/>
      <c r="DK188" s="10"/>
    </row>
    <row r="189" spans="2:115" ht="2.25" customHeight="1">
      <c r="B189" s="17"/>
      <c r="C189" s="11"/>
      <c r="D189" s="11"/>
      <c r="E189" s="11"/>
      <c r="F189" s="11"/>
      <c r="G189" s="11"/>
      <c r="H189" s="11"/>
      <c r="I189" s="11"/>
      <c r="J189" s="156"/>
      <c r="K189" s="156"/>
      <c r="L189" s="156"/>
      <c r="M189" s="11"/>
      <c r="N189" s="11"/>
      <c r="O189" s="11"/>
      <c r="P189" s="11"/>
      <c r="Q189" s="11"/>
      <c r="R189" s="11"/>
      <c r="S189" s="11"/>
      <c r="T189" s="11"/>
      <c r="U189" s="11"/>
      <c r="V189" s="19"/>
      <c r="X189" s="1361"/>
      <c r="Y189" s="1361"/>
      <c r="Z189" s="1361"/>
      <c r="AA189" s="1361"/>
      <c r="AB189" s="1361"/>
      <c r="AC189" s="1361"/>
      <c r="AF189" s="1350"/>
      <c r="AG189" s="1341"/>
      <c r="AH189" s="1341"/>
      <c r="AI189" s="1341"/>
      <c r="AL189" s="1350"/>
      <c r="AM189" s="1341"/>
      <c r="AN189" s="1341"/>
      <c r="AO189" s="1341"/>
      <c r="AR189" s="1350"/>
      <c r="AS189" s="1341"/>
      <c r="AT189" s="1341"/>
      <c r="AU189" s="1341"/>
      <c r="AX189" s="1350"/>
      <c r="AY189" s="1370"/>
      <c r="AZ189" s="1370"/>
      <c r="BA189" s="1370"/>
      <c r="BB189" s="1370"/>
      <c r="BC189" s="1370"/>
      <c r="BD189" s="1370"/>
      <c r="BG189" s="65"/>
      <c r="BH189" s="14"/>
      <c r="BI189" s="14"/>
      <c r="BJ189" s="14"/>
      <c r="BK189" s="14"/>
      <c r="BL189" s="14"/>
      <c r="BM189" s="14"/>
      <c r="BN189" s="14"/>
      <c r="BO189" s="1372" t="s">
        <v>27</v>
      </c>
      <c r="BP189" s="1373"/>
      <c r="BQ189" s="1870"/>
      <c r="BR189" s="1871"/>
      <c r="BS189" s="1872"/>
      <c r="BT189" s="1812"/>
      <c r="BU189" s="1796"/>
      <c r="BV189" s="1796"/>
      <c r="BW189" s="1796"/>
      <c r="BX189" s="1813"/>
      <c r="BY189" s="17"/>
      <c r="BZ189" s="1808"/>
      <c r="CA189" s="1808"/>
      <c r="CB189" s="1808"/>
      <c r="CC189" s="1808"/>
      <c r="CD189" s="1808"/>
      <c r="CE189" s="1808"/>
      <c r="CF189" s="1808"/>
      <c r="CG189" s="1808"/>
      <c r="CH189" s="1808"/>
      <c r="CI189" s="1808"/>
      <c r="CJ189" s="1808"/>
      <c r="CK189" s="1808"/>
      <c r="CL189" s="1808"/>
      <c r="CM189" s="1808"/>
      <c r="CN189" s="1808"/>
      <c r="CO189" s="1808"/>
      <c r="CP189" s="1808"/>
      <c r="CQ189" s="1808"/>
      <c r="CR189" s="1808"/>
      <c r="CS189" s="1808"/>
      <c r="CT189" s="1808"/>
      <c r="CU189" s="1808"/>
      <c r="CV189" s="1808"/>
      <c r="CW189" s="1808"/>
      <c r="CX189" s="1808"/>
      <c r="CY189" s="1808"/>
      <c r="CZ189" s="1808"/>
      <c r="DA189" s="1808"/>
      <c r="DB189" s="1808"/>
      <c r="DC189" s="1808"/>
      <c r="DD189" s="1808"/>
      <c r="DE189" s="1808"/>
      <c r="DF189" s="1808"/>
      <c r="DG189" s="11"/>
      <c r="DH189" s="79"/>
      <c r="DK189" s="10"/>
    </row>
    <row r="190" spans="2:115" ht="25.5" customHeight="1">
      <c r="B190" s="1843" t="s">
        <v>192</v>
      </c>
      <c r="C190" s="1844"/>
      <c r="D190" s="1844"/>
      <c r="E190" s="1844"/>
      <c r="F190" s="1844"/>
      <c r="G190" s="1844"/>
      <c r="H190" s="1844"/>
      <c r="I190" s="11"/>
      <c r="J190" s="11"/>
      <c r="K190" s="11"/>
      <c r="L190" s="11"/>
      <c r="M190" s="11"/>
      <c r="N190" s="11"/>
      <c r="O190" s="11"/>
      <c r="P190" s="11"/>
      <c r="Q190" s="11"/>
      <c r="R190" s="11"/>
      <c r="S190" s="11"/>
      <c r="T190" s="11"/>
      <c r="U190" s="11"/>
      <c r="V190" s="19"/>
      <c r="X190" s="1342">
        <v>6</v>
      </c>
      <c r="Y190" s="1343"/>
      <c r="Z190" s="1359"/>
      <c r="AA190" s="1347">
        <v>2</v>
      </c>
      <c r="AB190" s="1348"/>
      <c r="AC190" s="1349"/>
      <c r="AD190" s="1278"/>
      <c r="AE190" s="1346"/>
      <c r="AG190" s="1342"/>
      <c r="AH190" s="1343"/>
      <c r="AI190" s="1344"/>
      <c r="AJ190" s="1278"/>
      <c r="AK190" s="1346"/>
      <c r="AM190" s="1342"/>
      <c r="AN190" s="1343"/>
      <c r="AO190" s="1344"/>
      <c r="AP190" s="1278"/>
      <c r="AQ190" s="1346"/>
      <c r="AS190" s="1342"/>
      <c r="AT190" s="1343"/>
      <c r="AU190" s="1344"/>
      <c r="AV190" s="1278"/>
      <c r="AW190" s="1346"/>
      <c r="AY190" s="1342"/>
      <c r="AZ190" s="1343"/>
      <c r="BA190" s="1344"/>
      <c r="BB190" s="1278"/>
      <c r="BC190" s="1346"/>
      <c r="BG190" s="17"/>
      <c r="BH190" s="11"/>
      <c r="BI190" s="11"/>
      <c r="BJ190" s="11"/>
      <c r="BK190" s="11"/>
      <c r="BL190" s="11"/>
      <c r="BM190" s="11"/>
      <c r="BN190" s="11"/>
      <c r="BO190" s="1374"/>
      <c r="BP190" s="1375"/>
      <c r="BQ190" s="1870"/>
      <c r="BR190" s="1871"/>
      <c r="BS190" s="1872"/>
      <c r="BT190" s="1812"/>
      <c r="BU190" s="1796"/>
      <c r="BV190" s="1796"/>
      <c r="BW190" s="1796"/>
      <c r="BX190" s="1813"/>
      <c r="BY190" s="17"/>
      <c r="BZ190" s="1797" t="str">
        <f>IF('保険料計算シート（非表示）'!I25&lt;10000000000,IF('保険料計算シート（非表示）'!I25&lt;1000000000,"","Ұ"),IF(ISERROR(MID('保険料計算シート（非表示）'!I25,LEN('保険料計算シート（非表示）'!I25)-10,1)),"",MID('保険料計算シート（非表示）'!I25,LEN('保険料計算シート（非表示）'!I25)-10,1)))</f>
        <v/>
      </c>
      <c r="CA190" s="1820"/>
      <c r="CB190" s="1821"/>
      <c r="CC190" s="1817" t="str">
        <f>IF('保険料計算シート（非表示）'!I25&lt;1000000000,IF('保険料計算シート（非表示）'!I25&lt;100000000,"","Ұ"),IF(ISERROR(MID('保険料計算シート（非表示）'!I25,LEN('保険料計算シート（非表示）'!I25)-9,1)),"",MID('保険料計算シート（非表示）'!I25,LEN('保険料計算シート（非表示）'!I25)-9,1)))</f>
        <v/>
      </c>
      <c r="CD190" s="1818"/>
      <c r="CE190" s="1819"/>
      <c r="CF190" s="1817" t="str">
        <f>IF('保険料計算シート（非表示）'!I25&lt;100000000,IF('保険料計算シート（非表示）'!I25&lt;10000000,"","Ұ"),IF(ISERROR(MID('保険料計算シート（非表示）'!I25,LEN('保険料計算シート（非表示）'!I25)-8,1)),"",MID('保険料計算シート（非表示）'!I25,LEN('保険料計算シート（非表示）'!I25)-8,1)))</f>
        <v/>
      </c>
      <c r="CG190" s="1818"/>
      <c r="CH190" s="1819"/>
      <c r="CI190" s="1817" t="str">
        <f>IF('保険料計算シート（非表示）'!I25&lt;10000000,IF('保険料計算シート（非表示）'!I25&lt;1000000,"","Ұ"),IF(ISERROR(MID('保険料計算シート（非表示）'!I25,LEN('保険料計算シート（非表示）'!I25)-7,1)),"",MID('保険料計算シート（非表示）'!I25,LEN('保険料計算シート（非表示）'!I25)-7,1)))</f>
        <v/>
      </c>
      <c r="CJ190" s="1818"/>
      <c r="CK190" s="1819"/>
      <c r="CL190" s="1817" t="str">
        <f>IF('保険料計算シート（非表示）'!I25&lt;1000000,IF('保険料計算シート（非表示）'!I25&lt;100000,"","Ұ"),IF(ISERROR(MID('保険料計算シート（非表示）'!I25,LEN('保険料計算シート（非表示）'!I25)-6,1)),"",MID('保険料計算シート（非表示）'!I25,LEN('保険料計算シート（非表示）'!I25)-6,1)))</f>
        <v/>
      </c>
      <c r="CM190" s="1818"/>
      <c r="CN190" s="1819"/>
      <c r="CO190" s="1817" t="str">
        <f>IF('保険料計算シート（非表示）'!I25&lt;100000,IF('保険料計算シート（非表示）'!I25&lt;10000,"","Ұ"),IF(ISERROR(MID('保険料計算シート（非表示）'!I25,LEN('保険料計算シート（非表示）'!I25)-5,1)),"",MID('保険料計算シート（非表示）'!I25,LEN('保険料計算シート（非表示）'!I25)-5,1)))</f>
        <v/>
      </c>
      <c r="CP190" s="1818"/>
      <c r="CQ190" s="1819"/>
      <c r="CR190" s="1817" t="str">
        <f>IF('保険料計算シート（非表示）'!I25&lt;10000,IF('保険料計算シート（非表示）'!I25&lt;1000,"","Ұ"),IF(ISERROR(MID('保険料計算シート（非表示）'!I25,LEN('保険料計算シート（非表示）'!I25)-4,1)),"",MID('保険料計算シート（非表示）'!I25,LEN('保険料計算シート（非表示）'!I25)-4,1)))</f>
        <v/>
      </c>
      <c r="CS190" s="1818"/>
      <c r="CT190" s="1819"/>
      <c r="CU190" s="1817" t="str">
        <f>IF('保険料計算シート（非表示）'!I25&lt;1000,IF('保険料計算シート（非表示）'!I25&lt;100,"","Ұ"),IF(ISERROR(MID('保険料計算シート（非表示）'!I25,LEN('保険料計算シート（非表示）'!I25)-3,1)),"",MID('保険料計算シート（非表示）'!I25,LEN('保険料計算シート（非表示）'!I25)-3,1)))</f>
        <v/>
      </c>
      <c r="CV190" s="1818"/>
      <c r="CW190" s="1819"/>
      <c r="CX190" s="1817" t="str">
        <f>IF('保険料計算シート（非表示）'!I25&lt;100,IF('保険料計算シート（非表示）'!I25&lt;10,"","Ұ"),IF(ISERROR(MID('保険料計算シート（非表示）'!I25,LEN('保険料計算シート（非表示）'!I25)-2,1)),"",MID('保険料計算シート（非表示）'!I25,LEN('保険料計算シート（非表示）'!I25)-2,1)))</f>
        <v/>
      </c>
      <c r="CY190" s="1818"/>
      <c r="CZ190" s="1819"/>
      <c r="DA190" s="1817" t="str">
        <f>IF('保険料計算シート（非表示）'!I25&lt;10,"Ұ",IF(ISERROR(MID('保険料計算シート（非表示）'!I25,LEN('保険料計算シート（非表示）'!I25)-1,1)),"",MID('保険料計算シート（非表示）'!I25,LEN('保険料計算シート（非表示）'!I25)-1,1)))</f>
        <v>Ұ</v>
      </c>
      <c r="DB190" s="1818"/>
      <c r="DC190" s="1819"/>
      <c r="DD190" s="1857">
        <f>IF('保険料計算シート（非表示）'!I25=0,0,IF(ISERROR(MID('保険料計算シート（非表示）'!I25,LEN('保険料計算シート（非表示）'!I25),1)),"",MID('保険料計算シート（非表示）'!I25,LEN('保険料計算シート（非表示）'!I25),1)))</f>
        <v>0</v>
      </c>
      <c r="DE190" s="1818"/>
      <c r="DF190" s="1858"/>
      <c r="DG190" s="1278"/>
      <c r="DH190" s="1856"/>
      <c r="DK190" s="10"/>
    </row>
    <row r="191" spans="2:115" ht="7.5" customHeight="1">
      <c r="B191" s="1843" t="str">
        <f>" 1．"&amp;AR81</f>
        <v xml:space="preserve"> 1．令和</v>
      </c>
      <c r="C191" s="1526"/>
      <c r="D191" s="1526"/>
      <c r="E191" s="1526"/>
      <c r="F191" s="1526"/>
      <c r="G191" s="1526"/>
      <c r="H191" s="11"/>
      <c r="I191" s="11"/>
      <c r="J191" s="11"/>
      <c r="K191" s="11"/>
      <c r="L191" s="11"/>
      <c r="M191" s="11"/>
      <c r="N191" s="11"/>
      <c r="O191" s="11"/>
      <c r="P191" s="11"/>
      <c r="Q191" s="11"/>
      <c r="R191" s="11"/>
      <c r="S191" s="11"/>
      <c r="T191" s="11"/>
      <c r="U191" s="11"/>
      <c r="V191" s="19"/>
      <c r="BG191" s="20"/>
      <c r="BH191" s="13"/>
      <c r="BI191" s="13"/>
      <c r="BJ191" s="13"/>
      <c r="BK191" s="13"/>
      <c r="BL191" s="13"/>
      <c r="BM191" s="13"/>
      <c r="BN191" s="13"/>
      <c r="BO191" s="1376"/>
      <c r="BP191" s="1377"/>
      <c r="BQ191" s="1873"/>
      <c r="BR191" s="1874"/>
      <c r="BS191" s="1875"/>
      <c r="BT191" s="1814"/>
      <c r="BU191" s="1815"/>
      <c r="BV191" s="1815"/>
      <c r="BW191" s="1815"/>
      <c r="BX191" s="1816"/>
      <c r="BY191" s="20"/>
      <c r="BZ191" s="42"/>
      <c r="CA191" s="42"/>
      <c r="CB191" s="42"/>
      <c r="CC191" s="42"/>
      <c r="CD191" s="42"/>
      <c r="CE191" s="1228" t="s">
        <v>117</v>
      </c>
      <c r="CF191" s="1228"/>
      <c r="CG191" s="13"/>
      <c r="CH191" s="13"/>
      <c r="CI191" s="13"/>
      <c r="CJ191" s="13"/>
      <c r="CK191" s="13"/>
      <c r="CL191" s="13"/>
      <c r="CM191" s="13"/>
      <c r="CN191" s="1228" t="s">
        <v>117</v>
      </c>
      <c r="CO191" s="1228"/>
      <c r="CP191" s="13"/>
      <c r="CQ191" s="13"/>
      <c r="CR191" s="13"/>
      <c r="CS191" s="13"/>
      <c r="CT191" s="13"/>
      <c r="CU191" s="13"/>
      <c r="CV191" s="13"/>
      <c r="CW191" s="1228" t="s">
        <v>117</v>
      </c>
      <c r="CX191" s="1228"/>
      <c r="CY191" s="13"/>
      <c r="CZ191" s="13"/>
      <c r="DA191" s="13"/>
      <c r="DB191" s="13"/>
      <c r="DC191" s="13"/>
      <c r="DD191" s="13"/>
      <c r="DE191" s="13"/>
      <c r="DF191" s="13"/>
      <c r="DG191" s="13"/>
      <c r="DH191" s="161"/>
      <c r="DK191" s="10"/>
    </row>
    <row r="192" spans="2:115" ht="12" customHeight="1">
      <c r="B192" s="1843"/>
      <c r="C192" s="1526"/>
      <c r="D192" s="1526"/>
      <c r="E192" s="1526"/>
      <c r="F192" s="1526"/>
      <c r="G192" s="1526"/>
      <c r="H192" s="11"/>
      <c r="I192" s="11"/>
      <c r="J192" s="11"/>
      <c r="K192" s="11"/>
      <c r="L192" s="11"/>
      <c r="M192" s="11"/>
      <c r="N192" s="11"/>
      <c r="O192" s="11"/>
      <c r="P192" s="11"/>
      <c r="Q192" s="11"/>
      <c r="R192" s="11"/>
      <c r="S192" s="11"/>
      <c r="T192" s="11"/>
      <c r="U192" s="11"/>
      <c r="V192" s="19"/>
      <c r="W192" s="121"/>
      <c r="X192" s="121"/>
      <c r="Y192" s="121"/>
      <c r="Z192" s="121"/>
      <c r="AA192" s="121"/>
      <c r="AB192" s="121"/>
      <c r="AC192" s="121"/>
      <c r="AD192" s="121"/>
      <c r="AE192" s="121"/>
      <c r="AF192" s="121"/>
      <c r="AG192" s="121"/>
      <c r="AH192" s="121"/>
      <c r="AI192" s="121"/>
      <c r="AJ192" s="121"/>
      <c r="AK192" s="121"/>
      <c r="AL192" s="121"/>
      <c r="AM192" s="121"/>
      <c r="AN192" s="121"/>
      <c r="AO192" s="121"/>
      <c r="AP192" s="121"/>
      <c r="AQ192" s="121"/>
      <c r="AR192" s="121"/>
      <c r="AS192" s="121"/>
      <c r="AT192" s="121"/>
      <c r="AU192" s="121"/>
      <c r="AV192" s="121"/>
      <c r="AW192" s="121"/>
      <c r="AX192" s="121"/>
      <c r="AY192" s="121"/>
      <c r="AZ192" s="121"/>
      <c r="BA192" s="121"/>
      <c r="BB192" s="121"/>
      <c r="BC192" s="121"/>
      <c r="BD192" s="121"/>
      <c r="BE192" s="121"/>
      <c r="BF192" s="121"/>
      <c r="BG192" s="121"/>
      <c r="BH192" s="121"/>
      <c r="BI192" s="121"/>
      <c r="BJ192" s="121"/>
      <c r="BK192" s="121"/>
      <c r="BL192" s="121"/>
      <c r="BM192" s="121"/>
      <c r="BN192" s="121"/>
      <c r="BO192" s="121"/>
      <c r="BP192" s="121"/>
      <c r="BQ192" s="1846" t="s">
        <v>246</v>
      </c>
      <c r="BR192" s="1459"/>
      <c r="BS192" s="1459"/>
      <c r="BT192" s="1459"/>
      <c r="BU192" s="1459"/>
      <c r="BV192" s="1459"/>
      <c r="BW192" s="1459"/>
      <c r="BX192" s="1460"/>
      <c r="BY192" s="65"/>
      <c r="BZ192" s="1829"/>
      <c r="CA192" s="1829"/>
      <c r="CB192" s="1829"/>
      <c r="CC192" s="1829" t="s">
        <v>34</v>
      </c>
      <c r="CD192" s="1829"/>
      <c r="CE192" s="1829"/>
      <c r="CF192" s="1829" t="s">
        <v>35</v>
      </c>
      <c r="CG192" s="1829"/>
      <c r="CH192" s="1829"/>
      <c r="CI192" s="1829" t="s">
        <v>32</v>
      </c>
      <c r="CJ192" s="1829"/>
      <c r="CK192" s="1829"/>
      <c r="CL192" s="1829" t="s">
        <v>33</v>
      </c>
      <c r="CM192" s="1829"/>
      <c r="CN192" s="1829"/>
      <c r="CO192" s="1829" t="s">
        <v>34</v>
      </c>
      <c r="CP192" s="1829"/>
      <c r="CQ192" s="1829"/>
      <c r="CR192" s="1829" t="s">
        <v>36</v>
      </c>
      <c r="CS192" s="1829"/>
      <c r="CT192" s="1829"/>
      <c r="CU192" s="1829" t="s">
        <v>32</v>
      </c>
      <c r="CV192" s="1829"/>
      <c r="CW192" s="1829"/>
      <c r="CX192" s="1829" t="s">
        <v>33</v>
      </c>
      <c r="CY192" s="1829"/>
      <c r="CZ192" s="1829"/>
      <c r="DA192" s="1829" t="s">
        <v>34</v>
      </c>
      <c r="DB192" s="1829"/>
      <c r="DC192" s="1829"/>
      <c r="DD192" s="1829" t="s">
        <v>27</v>
      </c>
      <c r="DE192" s="1829"/>
      <c r="DF192" s="1829"/>
      <c r="DG192" s="14"/>
      <c r="DH192" s="162"/>
      <c r="DK192" s="10"/>
    </row>
    <row r="193" spans="2:115" ht="5" customHeight="1">
      <c r="B193" s="17"/>
      <c r="C193" s="11"/>
      <c r="D193" s="11"/>
      <c r="E193" s="11"/>
      <c r="F193" s="11"/>
      <c r="G193" s="11"/>
      <c r="H193" s="11"/>
      <c r="I193" s="11"/>
      <c r="J193" s="11"/>
      <c r="K193" s="11"/>
      <c r="L193" s="11"/>
      <c r="M193" s="11"/>
      <c r="N193" s="11"/>
      <c r="O193" s="11"/>
      <c r="P193" s="11"/>
      <c r="Q193" s="11"/>
      <c r="R193" s="11"/>
      <c r="S193" s="11"/>
      <c r="T193" s="11"/>
      <c r="U193" s="11"/>
      <c r="V193" s="11"/>
      <c r="W193" s="305"/>
      <c r="X193" s="306"/>
      <c r="Y193" s="306"/>
      <c r="Z193" s="306"/>
      <c r="AA193" s="306"/>
      <c r="AB193" s="306"/>
      <c r="AC193" s="306"/>
      <c r="AD193" s="306"/>
      <c r="AE193" s="306"/>
      <c r="AF193" s="306"/>
      <c r="AG193" s="306"/>
      <c r="AH193" s="306"/>
      <c r="AI193" s="306"/>
      <c r="AJ193" s="306"/>
      <c r="AK193" s="306"/>
      <c r="AL193" s="306"/>
      <c r="AM193" s="306"/>
      <c r="AN193" s="306"/>
      <c r="AO193" s="306"/>
      <c r="AP193" s="306"/>
      <c r="AQ193" s="306"/>
      <c r="AR193" s="306"/>
      <c r="AS193" s="306"/>
      <c r="AT193" s="306"/>
      <c r="AU193" s="306"/>
      <c r="AV193" s="306"/>
      <c r="AW193" s="306"/>
      <c r="AX193" s="306"/>
      <c r="AY193" s="306"/>
      <c r="AZ193" s="306"/>
      <c r="BA193" s="306"/>
      <c r="BB193" s="306"/>
      <c r="BC193" s="306"/>
      <c r="BD193" s="306"/>
      <c r="BE193" s="306"/>
      <c r="BF193" s="306"/>
      <c r="BG193" s="306"/>
      <c r="BH193" s="306"/>
      <c r="BI193" s="306"/>
      <c r="BJ193" s="306"/>
      <c r="BK193" s="306"/>
      <c r="BL193" s="306"/>
      <c r="BM193" s="306"/>
      <c r="BN193" s="306"/>
      <c r="BO193" s="306"/>
      <c r="BP193" s="307"/>
      <c r="BQ193" s="1847"/>
      <c r="BR193" s="1848"/>
      <c r="BS193" s="1848"/>
      <c r="BT193" s="1848"/>
      <c r="BU193" s="1848"/>
      <c r="BV193" s="1848"/>
      <c r="BW193" s="1848"/>
      <c r="BX193" s="1463"/>
      <c r="BY193" s="17"/>
      <c r="BZ193" s="1808"/>
      <c r="CA193" s="1808"/>
      <c r="CB193" s="1808"/>
      <c r="CC193" s="1808"/>
      <c r="CD193" s="1808"/>
      <c r="CE193" s="1808"/>
      <c r="CF193" s="1808"/>
      <c r="CG193" s="1808"/>
      <c r="CH193" s="1808"/>
      <c r="CI193" s="1808"/>
      <c r="CJ193" s="1808"/>
      <c r="CK193" s="1808"/>
      <c r="CL193" s="1808"/>
      <c r="CM193" s="1808"/>
      <c r="CN193" s="1808"/>
      <c r="CO193" s="1808"/>
      <c r="CP193" s="1808"/>
      <c r="CQ193" s="1808"/>
      <c r="CR193" s="1808"/>
      <c r="CS193" s="1808"/>
      <c r="CT193" s="1808"/>
      <c r="CU193" s="1808"/>
      <c r="CV193" s="1808"/>
      <c r="CW193" s="1808"/>
      <c r="CX193" s="1808"/>
      <c r="CY193" s="1808"/>
      <c r="CZ193" s="1808"/>
      <c r="DA193" s="1808"/>
      <c r="DB193" s="1808"/>
      <c r="DC193" s="1808"/>
      <c r="DD193" s="1808"/>
      <c r="DE193" s="1808"/>
      <c r="DF193" s="1808"/>
      <c r="DG193" s="11"/>
      <c r="DH193" s="79"/>
      <c r="DK193" s="10"/>
    </row>
    <row r="194" spans="2:115" ht="25.5" customHeight="1">
      <c r="B194" s="17"/>
      <c r="C194" s="11"/>
      <c r="D194" s="11"/>
      <c r="E194" s="11"/>
      <c r="F194" s="1836">
        <v>0</v>
      </c>
      <c r="G194" s="1837"/>
      <c r="H194" s="1838"/>
      <c r="I194" s="1836">
        <f>IF(I198=9,0,I198+1)</f>
        <v>6</v>
      </c>
      <c r="J194" s="1837"/>
      <c r="K194" s="1839"/>
      <c r="L194" s="1278" t="s">
        <v>194</v>
      </c>
      <c r="M194" s="1350"/>
      <c r="N194" s="1854"/>
      <c r="O194" s="1342">
        <v>1</v>
      </c>
      <c r="P194" s="1343"/>
      <c r="Q194" s="1344"/>
      <c r="R194" s="1853" t="s">
        <v>193</v>
      </c>
      <c r="S194" s="1346"/>
      <c r="T194" s="11"/>
      <c r="U194" s="11"/>
      <c r="V194" s="11"/>
      <c r="W194" s="1842" t="s">
        <v>204</v>
      </c>
      <c r="X194" s="1841"/>
      <c r="Y194" s="1841"/>
      <c r="Z194" s="1841"/>
      <c r="AA194" s="1841"/>
      <c r="AB194" s="1841" t="s">
        <v>198</v>
      </c>
      <c r="AC194" s="1841"/>
      <c r="AD194" s="1845">
        <f>算定基礎賃金集計表!CG10</f>
        <v>0</v>
      </c>
      <c r="AE194" s="1845"/>
      <c r="AF194" s="1845"/>
      <c r="AG194" s="1845"/>
      <c r="AH194" s="1369" t="s">
        <v>222</v>
      </c>
      <c r="AI194" s="1369"/>
      <c r="AJ194" s="1345">
        <f>算定基礎賃金集計表!CN10</f>
        <v>0</v>
      </c>
      <c r="AK194" s="1345"/>
      <c r="AL194" s="1345"/>
      <c r="AM194" s="1345"/>
      <c r="AN194" s="1345"/>
      <c r="AO194" s="308"/>
      <c r="AP194" s="308"/>
      <c r="AQ194" s="308"/>
      <c r="AR194" s="308"/>
      <c r="AS194" s="308"/>
      <c r="AT194" s="308"/>
      <c r="AU194" s="308"/>
      <c r="AV194" s="308"/>
      <c r="AW194" s="308"/>
      <c r="AX194" s="308"/>
      <c r="AY194" s="308"/>
      <c r="AZ194" s="308"/>
      <c r="BA194" s="308"/>
      <c r="BB194" s="308"/>
      <c r="BC194" s="308"/>
      <c r="BD194" s="308"/>
      <c r="BE194" s="308"/>
      <c r="BF194" s="308"/>
      <c r="BG194" s="308"/>
      <c r="BH194" s="308"/>
      <c r="BI194" s="308"/>
      <c r="BJ194" s="308"/>
      <c r="BK194" s="308"/>
      <c r="BL194" s="308"/>
      <c r="BM194" s="308"/>
      <c r="BN194" s="308"/>
      <c r="BO194" s="308"/>
      <c r="BP194" s="309"/>
      <c r="BQ194" s="1849"/>
      <c r="BR194" s="1848"/>
      <c r="BS194" s="1848"/>
      <c r="BT194" s="1848"/>
      <c r="BU194" s="1848"/>
      <c r="BV194" s="1848"/>
      <c r="BW194" s="1848"/>
      <c r="BX194" s="1463"/>
      <c r="BY194" s="17"/>
      <c r="BZ194" s="1797" t="str">
        <f>IF('保険料計算シート（非表示）'!J25&lt;10000000000,IF('保険料計算シート（非表示）'!J25&lt;1000000000,"","Ұ"),IF(ISERROR(MID('保険料計算シート（非表示）'!J25,LEN('保険料計算シート（非表示）'!J25)-10,1)),"",MID('保険料計算シート（非表示）'!J25,LEN('保険料計算シート（非表示）'!J25)-10,1)))</f>
        <v/>
      </c>
      <c r="CA194" s="1820"/>
      <c r="CB194" s="1821"/>
      <c r="CC194" s="1817" t="str">
        <f>IF('保険料計算シート（非表示）'!J25&lt;1000000000,IF('保険料計算シート（非表示）'!J25&lt;100000000,"","Ұ"),IF(ISERROR(MID('保険料計算シート（非表示）'!J25,LEN('保険料計算シート（非表示）'!J25)-9,1)),"",MID('保険料計算シート（非表示）'!J25,LEN('保険料計算シート（非表示）'!J25)-9,1)))</f>
        <v/>
      </c>
      <c r="CD194" s="1818"/>
      <c r="CE194" s="1819"/>
      <c r="CF194" s="1817" t="str">
        <f>IF('保険料計算シート（非表示）'!J25&lt;100000000,IF('保険料計算シート（非表示）'!J25&lt;10000000,"","Ұ"),IF(ISERROR(MID('保険料計算シート（非表示）'!J25,LEN('保険料計算シート（非表示）'!J25)-8,1)),"",MID('保険料計算シート（非表示）'!J25,LEN('保険料計算シート（非表示）'!J25)-8,1)))</f>
        <v/>
      </c>
      <c r="CG194" s="1818"/>
      <c r="CH194" s="1819"/>
      <c r="CI194" s="1817" t="str">
        <f>IF('保険料計算シート（非表示）'!J25&lt;10000000,IF('保険料計算シート（非表示）'!J25&lt;1000000,"","Ұ"),IF(ISERROR(MID('保険料計算シート（非表示）'!J25,LEN('保険料計算シート（非表示）'!J25)-7,1)),"",MID('保険料計算シート（非表示）'!J25,LEN('保険料計算シート（非表示）'!J25)-7,1)))</f>
        <v/>
      </c>
      <c r="CJ194" s="1818"/>
      <c r="CK194" s="1819"/>
      <c r="CL194" s="1817" t="str">
        <f>IF('保険料計算シート（非表示）'!J25&lt;1000000,IF('保険料計算シート（非表示）'!J25&lt;100000,"","Ұ"),IF(ISERROR(MID('保険料計算シート（非表示）'!J25,LEN('保険料計算シート（非表示）'!J25)-6,1)),"",MID('保険料計算シート（非表示）'!J25,LEN('保険料計算シート（非表示）'!J25)-6,1)))</f>
        <v/>
      </c>
      <c r="CM194" s="1818"/>
      <c r="CN194" s="1819"/>
      <c r="CO194" s="1817" t="str">
        <f>IF('保険料計算シート（非表示）'!J25&lt;100000,IF('保険料計算シート（非表示）'!J25&lt;10000,"","Ұ"),IF(ISERROR(MID('保険料計算シート（非表示）'!J25,LEN('保険料計算シート（非表示）'!J25)-5,1)),"",MID('保険料計算シート（非表示）'!J25,LEN('保険料計算シート（非表示）'!J25)-5,1)))</f>
        <v/>
      </c>
      <c r="CP194" s="1818"/>
      <c r="CQ194" s="1819"/>
      <c r="CR194" s="1817" t="str">
        <f>IF('保険料計算シート（非表示）'!J25&lt;10000,IF('保険料計算シート（非表示）'!J25&lt;1000,"","Ұ"),IF(ISERROR(MID('保険料計算シート（非表示）'!J25,LEN('保険料計算シート（非表示）'!J25)-4,1)),"",MID('保険料計算シート（非表示）'!J25,LEN('保険料計算シート（非表示）'!J25)-4,1)))</f>
        <v/>
      </c>
      <c r="CS194" s="1818"/>
      <c r="CT194" s="1819"/>
      <c r="CU194" s="1817" t="str">
        <f>IF('保険料計算シート（非表示）'!J25&lt;1000,IF('保険料計算シート（非表示）'!J25&lt;100,"","Ұ"),IF(ISERROR(MID('保険料計算シート（非表示）'!J25,LEN('保険料計算シート（非表示）'!J25)-3,1)),"",MID('保険料計算シート（非表示）'!J25,LEN('保険料計算シート（非表示）'!J25)-3,1)))</f>
        <v/>
      </c>
      <c r="CV194" s="1818"/>
      <c r="CW194" s="1819"/>
      <c r="CX194" s="1817" t="str">
        <f>IF('保険料計算シート（非表示）'!J25&lt;100,IF('保険料計算シート（非表示）'!J25&lt;10,"","Ұ"),IF(ISERROR(MID('保険料計算シート（非表示）'!J25,LEN('保険料計算シート（非表示）'!J25)-2,1)),"",MID('保険料計算シート（非表示）'!J25,LEN('保険料計算シート（非表示）'!J25)-2,1)))</f>
        <v/>
      </c>
      <c r="CY194" s="1818"/>
      <c r="CZ194" s="1819"/>
      <c r="DA194" s="1817" t="str">
        <f>IF('保険料計算シート（非表示）'!J25&lt;10,"Ұ",IF(ISERROR(MID('保険料計算シート（非表示）'!J25,LEN('保険料計算シート（非表示）'!J25)-1,1)),"",MID('保険料計算シート（非表示）'!J25,LEN('保険料計算シート（非表示）'!J25)-1,1)))</f>
        <v>Ұ</v>
      </c>
      <c r="DB194" s="1818"/>
      <c r="DC194" s="1819"/>
      <c r="DD194" s="1857">
        <f>IF('保険料計算シート（非表示）'!J25=0,0,IF(ISERROR(MID('保険料計算シート（非表示）'!J25,LEN('保険料計算シート（非表示）'!J25),1)),"",MID('保険料計算シート（非表示）'!J25,LEN('保険料計算シート（非表示）'!J25),1)))</f>
        <v>0</v>
      </c>
      <c r="DE194" s="1818"/>
      <c r="DF194" s="1858"/>
      <c r="DG194" s="1278"/>
      <c r="DH194" s="1856"/>
      <c r="DK194" s="10"/>
    </row>
    <row r="195" spans="2:115" ht="7.5" customHeight="1" thickBot="1">
      <c r="B195" s="17"/>
      <c r="C195" s="11"/>
      <c r="D195" s="11"/>
      <c r="E195" s="11"/>
      <c r="F195" s="11"/>
      <c r="N195" s="1840" t="s">
        <v>393</v>
      </c>
      <c r="O195" s="1840"/>
      <c r="P195" s="1840"/>
      <c r="Q195" s="1840"/>
      <c r="R195" s="1840"/>
      <c r="W195" s="310"/>
      <c r="X195" s="308"/>
      <c r="Y195" s="308"/>
      <c r="Z195" s="308"/>
      <c r="AA195" s="308"/>
      <c r="AB195" s="308"/>
      <c r="AC195" s="308"/>
      <c r="AD195" s="308"/>
      <c r="AE195" s="308"/>
      <c r="AF195" s="308"/>
      <c r="AG195" s="308"/>
      <c r="AH195" s="308"/>
      <c r="AI195" s="308"/>
      <c r="AJ195" s="308"/>
      <c r="AK195" s="308"/>
      <c r="AL195" s="308"/>
      <c r="AM195" s="308"/>
      <c r="AN195" s="308"/>
      <c r="AO195" s="308"/>
      <c r="AP195" s="308"/>
      <c r="AQ195" s="308"/>
      <c r="AR195" s="308"/>
      <c r="AS195" s="308"/>
      <c r="AT195" s="308"/>
      <c r="AU195" s="308"/>
      <c r="AV195" s="308"/>
      <c r="AW195" s="308"/>
      <c r="AX195" s="308"/>
      <c r="AY195" s="308"/>
      <c r="AZ195" s="308"/>
      <c r="BA195" s="308"/>
      <c r="BB195" s="308"/>
      <c r="BC195" s="308"/>
      <c r="BD195" s="308"/>
      <c r="BE195" s="308"/>
      <c r="BF195" s="308"/>
      <c r="BG195" s="308"/>
      <c r="BH195" s="308"/>
      <c r="BI195" s="308"/>
      <c r="BJ195" s="308"/>
      <c r="BK195" s="308"/>
      <c r="BL195" s="308"/>
      <c r="BM195" s="311"/>
      <c r="BN195" s="311"/>
      <c r="BO195" s="311"/>
      <c r="BP195" s="311"/>
      <c r="BQ195" s="1850"/>
      <c r="BR195" s="1851"/>
      <c r="BS195" s="1851"/>
      <c r="BT195" s="1851"/>
      <c r="BU195" s="1851"/>
      <c r="BV195" s="1851"/>
      <c r="BW195" s="1851"/>
      <c r="BX195" s="1852"/>
      <c r="BY195" s="163"/>
      <c r="BZ195" s="90"/>
      <c r="CA195" s="90"/>
      <c r="CB195" s="90"/>
      <c r="CC195" s="90"/>
      <c r="CD195" s="90"/>
      <c r="CE195" s="1179" t="s">
        <v>117</v>
      </c>
      <c r="CF195" s="1179"/>
      <c r="CG195" s="81"/>
      <c r="CH195" s="81"/>
      <c r="CI195" s="81"/>
      <c r="CJ195" s="81"/>
      <c r="CK195" s="81"/>
      <c r="CL195" s="81"/>
      <c r="CM195" s="81"/>
      <c r="CN195" s="1179" t="s">
        <v>117</v>
      </c>
      <c r="CO195" s="1179"/>
      <c r="CP195" s="81"/>
      <c r="CQ195" s="81"/>
      <c r="CR195" s="81"/>
      <c r="CS195" s="81"/>
      <c r="CT195" s="81"/>
      <c r="CU195" s="81"/>
      <c r="CV195" s="81"/>
      <c r="CW195" s="1179" t="s">
        <v>117</v>
      </c>
      <c r="CX195" s="1179"/>
      <c r="CY195" s="81"/>
      <c r="CZ195" s="81"/>
      <c r="DA195" s="81"/>
      <c r="DB195" s="81"/>
      <c r="DC195" s="81"/>
      <c r="DD195" s="81"/>
      <c r="DE195" s="81"/>
      <c r="DF195" s="81"/>
      <c r="DG195" s="81"/>
      <c r="DH195" s="82"/>
      <c r="DK195" s="10"/>
    </row>
    <row r="196" spans="2:115" ht="5" customHeight="1" thickTop="1">
      <c r="B196" s="17"/>
      <c r="C196" s="11"/>
      <c r="D196" s="11"/>
      <c r="E196" s="11"/>
      <c r="F196" s="11"/>
      <c r="N196" s="1840"/>
      <c r="O196" s="1840"/>
      <c r="P196" s="1840"/>
      <c r="Q196" s="1840"/>
      <c r="R196" s="1840"/>
      <c r="W196" s="310"/>
      <c r="X196" s="308"/>
      <c r="Y196" s="308"/>
      <c r="Z196" s="308"/>
      <c r="AA196" s="308"/>
      <c r="AB196" s="308"/>
      <c r="AC196" s="308"/>
      <c r="AD196" s="308"/>
      <c r="AE196" s="308"/>
      <c r="AF196" s="308"/>
      <c r="AG196" s="308"/>
      <c r="AH196" s="308"/>
      <c r="AI196" s="308"/>
      <c r="AJ196" s="308"/>
      <c r="AK196" s="308"/>
      <c r="AL196" s="308"/>
      <c r="AM196" s="308"/>
      <c r="AN196" s="308"/>
      <c r="AO196" s="308"/>
      <c r="AP196" s="308"/>
      <c r="AQ196" s="308"/>
      <c r="AR196" s="308"/>
      <c r="AS196" s="308"/>
      <c r="AT196" s="308"/>
      <c r="AU196" s="308"/>
      <c r="AV196" s="308"/>
      <c r="AW196" s="308"/>
      <c r="AX196" s="308"/>
      <c r="AY196" s="308"/>
      <c r="AZ196" s="308"/>
      <c r="BA196" s="308"/>
      <c r="BB196" s="308"/>
      <c r="BC196" s="308"/>
      <c r="BD196" s="308"/>
      <c r="BE196" s="308"/>
      <c r="BF196" s="308"/>
      <c r="BG196" s="308"/>
      <c r="BH196" s="308"/>
      <c r="BI196" s="308"/>
      <c r="BJ196" s="308"/>
      <c r="BK196" s="308"/>
      <c r="BL196" s="308"/>
      <c r="BM196" s="311"/>
      <c r="BN196" s="311"/>
      <c r="BO196" s="311"/>
      <c r="BP196" s="311"/>
      <c r="BQ196" s="171"/>
      <c r="BR196" s="169"/>
      <c r="BS196" s="169"/>
      <c r="BT196" s="169"/>
      <c r="BU196" s="169"/>
      <c r="BV196" s="169"/>
      <c r="BW196" s="169"/>
      <c r="BX196" s="169"/>
      <c r="BY196" s="77"/>
      <c r="BZ196" s="148"/>
      <c r="CA196" s="148"/>
      <c r="CB196" s="148"/>
      <c r="CC196" s="148"/>
      <c r="CD196" s="148"/>
      <c r="CE196" s="170"/>
      <c r="CF196" s="170"/>
      <c r="CG196" s="77"/>
      <c r="CH196" s="77"/>
      <c r="CI196" s="77"/>
      <c r="CJ196" s="77"/>
      <c r="CK196" s="77"/>
      <c r="CL196" s="77"/>
      <c r="CM196" s="77"/>
      <c r="CN196" s="170"/>
      <c r="CO196" s="170"/>
      <c r="CP196" s="77"/>
      <c r="CQ196" s="1830" t="s">
        <v>190</v>
      </c>
      <c r="CR196" s="1831"/>
      <c r="CS196" s="1831"/>
      <c r="CT196" s="1831"/>
      <c r="CU196" s="1831"/>
      <c r="CV196" s="1831"/>
      <c r="CW196" s="1831"/>
      <c r="CX196" s="1831"/>
      <c r="CY196" s="1831"/>
      <c r="CZ196" s="1831"/>
      <c r="DA196" s="1831"/>
      <c r="DB196" s="1831"/>
      <c r="DC196" s="1831"/>
      <c r="DD196" s="1831"/>
      <c r="DE196" s="1831"/>
      <c r="DF196" s="1831"/>
      <c r="DG196" s="1831"/>
      <c r="DH196" s="1832"/>
      <c r="DK196" s="10"/>
    </row>
    <row r="197" spans="2:115" ht="19.5" customHeight="1">
      <c r="B197" s="638" t="str">
        <f>" 2．"&amp;AR54</f>
        <v xml:space="preserve"> 2．令和</v>
      </c>
      <c r="C197" s="11"/>
      <c r="D197" s="11"/>
      <c r="E197" s="11"/>
      <c r="F197" s="11"/>
      <c r="W197" s="310"/>
      <c r="X197" s="308"/>
      <c r="Y197" s="308"/>
      <c r="Z197" s="308"/>
      <c r="AA197" s="308"/>
      <c r="AB197" s="311"/>
      <c r="AC197" s="308"/>
      <c r="AD197" s="1371">
        <f>T157</f>
        <v>0</v>
      </c>
      <c r="AE197" s="1371"/>
      <c r="AF197" s="1371"/>
      <c r="AG197" s="1371"/>
      <c r="AH197" s="1371"/>
      <c r="AI197" s="1371"/>
      <c r="AJ197" s="1371"/>
      <c r="AK197" s="1371"/>
      <c r="AL197" s="1371"/>
      <c r="AM197" s="1371"/>
      <c r="AN197" s="1371"/>
      <c r="AO197" s="1371"/>
      <c r="AP197" s="1371"/>
      <c r="AQ197" s="1371"/>
      <c r="AR197" s="1371"/>
      <c r="AS197" s="1371"/>
      <c r="AT197" s="1371"/>
      <c r="AU197" s="1371"/>
      <c r="AV197" s="1371"/>
      <c r="AW197" s="1371"/>
      <c r="AX197" s="1371"/>
      <c r="AY197" s="1371"/>
      <c r="AZ197" s="1371"/>
      <c r="BA197" s="1371"/>
      <c r="BB197" s="1371"/>
      <c r="BC197" s="1371"/>
      <c r="BD197" s="1371"/>
      <c r="BE197" s="1371"/>
      <c r="BF197" s="1371"/>
      <c r="BG197" s="1371"/>
      <c r="BH197" s="1371"/>
      <c r="BI197" s="1371"/>
      <c r="BJ197" s="1371"/>
      <c r="BK197" s="1371"/>
      <c r="BL197" s="1371"/>
      <c r="BM197" s="311"/>
      <c r="BN197" s="311"/>
      <c r="BO197" s="311"/>
      <c r="BP197" s="311"/>
      <c r="BQ197" s="71"/>
      <c r="BR197" s="1865" t="s">
        <v>199</v>
      </c>
      <c r="BS197" s="1865"/>
      <c r="BT197" s="1865"/>
      <c r="BU197" s="1865"/>
      <c r="BV197" s="1865"/>
      <c r="BW197" s="72"/>
      <c r="BX197" s="72"/>
      <c r="BY197" s="72"/>
      <c r="BZ197" s="72"/>
      <c r="CA197" s="72"/>
      <c r="CB197" s="72"/>
      <c r="CC197" s="72"/>
      <c r="CD197" s="72"/>
      <c r="CE197" s="72"/>
      <c r="CF197" s="72"/>
      <c r="CG197" s="72"/>
      <c r="CH197" s="72"/>
      <c r="CI197" s="72"/>
      <c r="CJ197" s="72"/>
      <c r="CK197" s="72"/>
      <c r="CL197" s="72"/>
      <c r="CM197" s="72"/>
      <c r="CN197" s="72"/>
      <c r="CO197" s="72"/>
      <c r="CP197" s="72"/>
      <c r="CQ197" s="1833"/>
      <c r="CR197" s="1834"/>
      <c r="CS197" s="1834"/>
      <c r="CT197" s="1834"/>
      <c r="CU197" s="1834"/>
      <c r="CV197" s="1834"/>
      <c r="CW197" s="1834"/>
      <c r="CX197" s="1834"/>
      <c r="CY197" s="1834"/>
      <c r="CZ197" s="1834"/>
      <c r="DA197" s="1834"/>
      <c r="DB197" s="1834"/>
      <c r="DC197" s="1834"/>
      <c r="DD197" s="1834"/>
      <c r="DE197" s="1834"/>
      <c r="DF197" s="1834"/>
      <c r="DG197" s="1834"/>
      <c r="DH197" s="1835"/>
    </row>
    <row r="198" spans="2:115" ht="23.25" customHeight="1">
      <c r="B198" s="17"/>
      <c r="C198" s="11"/>
      <c r="D198" s="11"/>
      <c r="E198" s="11"/>
      <c r="F198" s="1836">
        <f>IF(算定基礎賃金集計表!E26&lt;10,"",MOD(INT(算定基礎賃金集計表!E26/10),10))</f>
        <v>0</v>
      </c>
      <c r="G198" s="1837"/>
      <c r="H198" s="1838"/>
      <c r="I198" s="1836">
        <f>MOD(算定基礎賃金集計表!E26,10)</f>
        <v>5</v>
      </c>
      <c r="J198" s="1837"/>
      <c r="K198" s="1839"/>
      <c r="L198" s="1278" t="s">
        <v>221</v>
      </c>
      <c r="M198" s="1346"/>
      <c r="N198" s="1346"/>
      <c r="W198" s="310"/>
      <c r="X198" s="308"/>
      <c r="Y198" s="308"/>
      <c r="Z198" s="308"/>
      <c r="AA198" s="308"/>
      <c r="AB198" s="308"/>
      <c r="AC198" s="308"/>
      <c r="AD198" s="308"/>
      <c r="AE198" s="308"/>
      <c r="AF198" s="308"/>
      <c r="AG198" s="308"/>
      <c r="AH198" s="308"/>
      <c r="AI198" s="308"/>
      <c r="AJ198" s="308"/>
      <c r="AK198" s="308"/>
      <c r="AL198" s="308"/>
      <c r="AM198" s="308"/>
      <c r="AN198" s="308"/>
      <c r="AO198" s="308"/>
      <c r="AP198" s="308"/>
      <c r="AQ198" s="308"/>
      <c r="AR198" s="308"/>
      <c r="AS198" s="308"/>
      <c r="AT198" s="308"/>
      <c r="AU198" s="308"/>
      <c r="AV198" s="308"/>
      <c r="AW198" s="308"/>
      <c r="AX198" s="308"/>
      <c r="AY198" s="308"/>
      <c r="AZ198" s="308"/>
      <c r="BA198" s="308"/>
      <c r="BB198" s="308"/>
      <c r="BC198" s="308"/>
      <c r="BD198" s="308"/>
      <c r="BE198" s="308"/>
      <c r="BF198" s="308"/>
      <c r="BG198" s="308"/>
      <c r="BH198" s="308"/>
      <c r="BI198" s="308"/>
      <c r="BJ198" s="308"/>
      <c r="BK198" s="308"/>
      <c r="BL198" s="308"/>
      <c r="BM198" s="311"/>
      <c r="BN198" s="311"/>
      <c r="BO198" s="311"/>
      <c r="BP198" s="311"/>
      <c r="BQ198" s="71"/>
      <c r="BR198" s="1203" t="s">
        <v>198</v>
      </c>
      <c r="BS198" s="1203"/>
      <c r="BT198" s="72" t="s">
        <v>218</v>
      </c>
      <c r="BU198" s="72"/>
      <c r="BV198" s="72"/>
      <c r="BW198" s="72"/>
      <c r="BX198" s="72"/>
      <c r="BY198" s="72"/>
      <c r="BZ198" s="72"/>
      <c r="CA198" s="72"/>
      <c r="CB198" s="72"/>
      <c r="CC198" s="72"/>
      <c r="CD198" s="72"/>
      <c r="CE198" s="72"/>
      <c r="CF198" s="72"/>
      <c r="CG198" s="72"/>
      <c r="CH198" s="72"/>
      <c r="CI198" s="72"/>
      <c r="CJ198" s="72"/>
      <c r="CK198" s="72"/>
      <c r="CL198" s="72"/>
      <c r="CM198" s="72"/>
      <c r="CN198" s="72"/>
      <c r="CO198" s="72"/>
      <c r="CP198" s="72"/>
      <c r="CQ198" s="1855" t="s">
        <v>769</v>
      </c>
      <c r="CR198" s="1855"/>
      <c r="CS198" s="1855"/>
      <c r="CT198" s="1855"/>
      <c r="CU198" s="1855"/>
      <c r="CV198" s="1855"/>
      <c r="CW198" s="1855"/>
      <c r="CX198" s="1855"/>
      <c r="CY198" s="1855"/>
      <c r="CZ198" s="1855"/>
      <c r="DA198" s="1855"/>
      <c r="DB198" s="1855"/>
      <c r="DC198" s="1855"/>
      <c r="DD198" s="1855"/>
      <c r="DE198" s="1855"/>
      <c r="DF198" s="1855"/>
      <c r="DG198" s="1855"/>
      <c r="DH198" s="1855"/>
    </row>
    <row r="199" spans="2:115" ht="23.25" customHeight="1">
      <c r="B199" s="17"/>
      <c r="C199" s="11"/>
      <c r="D199" s="11"/>
      <c r="E199" s="11"/>
      <c r="F199" s="11"/>
      <c r="W199" s="1338" t="s">
        <v>202</v>
      </c>
      <c r="X199" s="1339"/>
      <c r="Y199" s="1339"/>
      <c r="Z199" s="1339"/>
      <c r="AA199" s="1339"/>
      <c r="AB199" s="308"/>
      <c r="AC199" s="308"/>
      <c r="AD199" s="308"/>
      <c r="AE199" s="308"/>
      <c r="AF199" s="308"/>
      <c r="AG199" s="308"/>
      <c r="AH199" s="308"/>
      <c r="AI199" s="308"/>
      <c r="AJ199" s="308"/>
      <c r="AK199" s="308"/>
      <c r="AL199" s="308"/>
      <c r="AM199" s="308"/>
      <c r="AN199" s="308"/>
      <c r="AO199" s="308"/>
      <c r="AP199" s="308"/>
      <c r="AQ199" s="308"/>
      <c r="AR199" s="308"/>
      <c r="AS199" s="308"/>
      <c r="AT199" s="308"/>
      <c r="AU199" s="308"/>
      <c r="AV199" s="308"/>
      <c r="AW199" s="308"/>
      <c r="AX199" s="308"/>
      <c r="AY199" s="308"/>
      <c r="AZ199" s="308"/>
      <c r="BA199" s="308"/>
      <c r="BB199" s="308"/>
      <c r="BC199" s="308"/>
      <c r="BD199" s="308"/>
      <c r="BE199" s="308"/>
      <c r="BF199" s="308"/>
      <c r="BG199" s="308"/>
      <c r="BH199" s="308"/>
      <c r="BI199" s="308"/>
      <c r="BJ199" s="308"/>
      <c r="BK199" s="308"/>
      <c r="BL199" s="308"/>
      <c r="BM199" s="311"/>
      <c r="BN199" s="311"/>
      <c r="BO199" s="311"/>
      <c r="BP199" s="311"/>
      <c r="BQ199" s="71"/>
      <c r="BR199" s="72"/>
      <c r="BS199" s="72"/>
      <c r="BT199" s="72"/>
      <c r="BU199" s="72"/>
      <c r="BV199" s="72"/>
      <c r="BW199" s="72"/>
      <c r="BX199" s="72"/>
      <c r="BY199" s="72"/>
      <c r="BZ199" s="72"/>
      <c r="CA199" s="72"/>
      <c r="CB199" s="72"/>
      <c r="CC199" s="72"/>
      <c r="CD199" s="72"/>
      <c r="CE199" s="72"/>
      <c r="CF199" s="72"/>
      <c r="CG199" s="72"/>
      <c r="CH199" s="72"/>
      <c r="CI199" s="72"/>
      <c r="CJ199" s="72"/>
      <c r="CK199" s="72"/>
      <c r="CL199" s="72"/>
      <c r="CM199" s="72"/>
      <c r="CN199" s="72"/>
      <c r="CO199" s="72"/>
      <c r="CP199" s="72"/>
      <c r="CQ199" s="25"/>
      <c r="CR199" s="26"/>
      <c r="CS199" s="26"/>
      <c r="CT199" s="26"/>
      <c r="CU199" s="26"/>
      <c r="CV199" s="26"/>
      <c r="CW199" s="26"/>
      <c r="CX199" s="26"/>
      <c r="CY199" s="26"/>
      <c r="CZ199" s="26"/>
      <c r="DA199" s="26"/>
      <c r="DB199" s="26"/>
      <c r="DC199" s="26"/>
      <c r="DD199" s="26"/>
      <c r="DE199" s="26"/>
      <c r="DF199" s="26"/>
      <c r="DG199" s="26"/>
      <c r="DH199" s="27"/>
    </row>
    <row r="200" spans="2:115" ht="23.25" customHeight="1">
      <c r="B200" s="17"/>
      <c r="C200" s="11"/>
      <c r="D200" s="11"/>
      <c r="E200" s="11"/>
      <c r="F200" s="11"/>
      <c r="W200" s="310"/>
      <c r="X200" s="308"/>
      <c r="Y200" s="308"/>
      <c r="Z200" s="308"/>
      <c r="AA200" s="308"/>
      <c r="AB200" s="308"/>
      <c r="AC200" s="308"/>
      <c r="AD200" s="1371">
        <f>T161</f>
        <v>0</v>
      </c>
      <c r="AE200" s="1371"/>
      <c r="AF200" s="1371"/>
      <c r="AG200" s="1371"/>
      <c r="AH200" s="1371"/>
      <c r="AI200" s="1371"/>
      <c r="AJ200" s="1371"/>
      <c r="AK200" s="1371"/>
      <c r="AL200" s="1371"/>
      <c r="AM200" s="1371"/>
      <c r="AN200" s="1371"/>
      <c r="AO200" s="1371"/>
      <c r="AP200" s="1371"/>
      <c r="AQ200" s="1371"/>
      <c r="AR200" s="1371"/>
      <c r="AS200" s="1371"/>
      <c r="AT200" s="1371"/>
      <c r="AU200" s="1371"/>
      <c r="AV200" s="1371"/>
      <c r="AW200" s="1371"/>
      <c r="AX200" s="1371"/>
      <c r="AY200" s="1371"/>
      <c r="AZ200" s="1371"/>
      <c r="BA200" s="1371"/>
      <c r="BB200" s="1371"/>
      <c r="BC200" s="1371"/>
      <c r="BD200" s="1371"/>
      <c r="BE200" s="1371"/>
      <c r="BF200" s="1371"/>
      <c r="BG200" s="1371"/>
      <c r="BH200" s="1371"/>
      <c r="BI200" s="1371"/>
      <c r="BJ200" s="1371"/>
      <c r="BK200" s="1371"/>
      <c r="BL200" s="1371"/>
      <c r="BM200" s="1368" t="s">
        <v>203</v>
      </c>
      <c r="BN200" s="1368"/>
      <c r="BO200" s="1368"/>
      <c r="BP200" s="311"/>
      <c r="BQ200" s="71"/>
      <c r="BR200" s="72"/>
      <c r="BS200" s="72"/>
      <c r="BT200" s="72"/>
      <c r="BU200" s="72"/>
      <c r="BV200" s="72"/>
      <c r="BW200" s="72"/>
      <c r="BX200" s="72"/>
      <c r="BY200" s="72"/>
      <c r="BZ200" s="72"/>
      <c r="CA200" s="72"/>
      <c r="CB200" s="72"/>
      <c r="CC200" s="72"/>
      <c r="CD200" s="72"/>
      <c r="CE200" s="72"/>
      <c r="CF200" s="72"/>
      <c r="CG200" s="72"/>
      <c r="CH200" s="72"/>
      <c r="CI200" s="72"/>
      <c r="CJ200" s="72"/>
      <c r="CK200" s="72"/>
      <c r="CL200" s="72"/>
      <c r="CM200" s="72"/>
      <c r="CN200" s="72"/>
      <c r="CO200" s="72"/>
      <c r="CP200" s="72"/>
      <c r="CQ200" s="28"/>
      <c r="CR200" s="11"/>
      <c r="CS200" s="11"/>
      <c r="CT200" s="11"/>
      <c r="CU200" s="11"/>
      <c r="CV200" s="11"/>
      <c r="CW200" s="11"/>
      <c r="CX200" s="11"/>
      <c r="CY200" s="11"/>
      <c r="CZ200" s="11"/>
      <c r="DA200" s="11"/>
      <c r="DB200" s="11"/>
      <c r="DC200" s="11"/>
      <c r="DD200" s="11"/>
      <c r="DE200" s="11"/>
      <c r="DF200" s="11"/>
      <c r="DG200" s="11"/>
      <c r="DH200" s="29"/>
    </row>
    <row r="201" spans="2:115" ht="23.25" customHeight="1">
      <c r="B201" s="17"/>
      <c r="C201" s="11"/>
      <c r="D201" s="11"/>
      <c r="E201" s="11"/>
      <c r="F201" s="11"/>
      <c r="W201" s="310"/>
      <c r="X201" s="308"/>
      <c r="Y201" s="308"/>
      <c r="Z201" s="308"/>
      <c r="AA201" s="308"/>
      <c r="AB201" s="308"/>
      <c r="AC201" s="308"/>
      <c r="AD201" s="308"/>
      <c r="AE201" s="308"/>
      <c r="AF201" s="308"/>
      <c r="AG201" s="308"/>
      <c r="AH201" s="308"/>
      <c r="AI201" s="308"/>
      <c r="AJ201" s="308"/>
      <c r="AK201" s="308"/>
      <c r="AL201" s="308"/>
      <c r="AM201" s="308"/>
      <c r="AN201" s="308"/>
      <c r="AO201" s="308"/>
      <c r="AP201" s="308"/>
      <c r="AQ201" s="308"/>
      <c r="AR201" s="308"/>
      <c r="AS201" s="308"/>
      <c r="AT201" s="308"/>
      <c r="AU201" s="308"/>
      <c r="AV201" s="308"/>
      <c r="AW201" s="308"/>
      <c r="AX201" s="308"/>
      <c r="AY201" s="308"/>
      <c r="AZ201" s="308"/>
      <c r="BA201" s="308"/>
      <c r="BB201" s="308"/>
      <c r="BC201" s="308"/>
      <c r="BD201" s="308"/>
      <c r="BE201" s="308"/>
      <c r="BF201" s="308"/>
      <c r="BG201" s="308"/>
      <c r="BH201" s="308"/>
      <c r="BI201" s="308"/>
      <c r="BJ201" s="308"/>
      <c r="BK201" s="308"/>
      <c r="BL201" s="308"/>
      <c r="BM201" s="1368"/>
      <c r="BN201" s="1368"/>
      <c r="BO201" s="1368"/>
      <c r="BP201" s="311"/>
      <c r="BQ201" s="71"/>
      <c r="BR201" s="72"/>
      <c r="BS201" s="72"/>
      <c r="BT201" s="72"/>
      <c r="BU201" s="72"/>
      <c r="BV201" s="72"/>
      <c r="BW201" s="72"/>
      <c r="BX201" s="72"/>
      <c r="BY201" s="72"/>
      <c r="BZ201" s="72"/>
      <c r="CA201" s="72"/>
      <c r="CB201" s="72"/>
      <c r="CC201" s="72"/>
      <c r="CD201" s="72"/>
      <c r="CE201" s="72"/>
      <c r="CF201" s="72"/>
      <c r="CG201" s="72"/>
      <c r="CH201" s="72"/>
      <c r="CI201" s="72"/>
      <c r="CJ201" s="72"/>
      <c r="CK201" s="72"/>
      <c r="CL201" s="72"/>
      <c r="CM201" s="72"/>
      <c r="CN201" s="72"/>
      <c r="CO201" s="72"/>
      <c r="CP201" s="72"/>
      <c r="CQ201" s="28"/>
      <c r="CR201" s="11"/>
      <c r="CS201" s="11"/>
      <c r="CT201" s="11"/>
      <c r="CU201" s="11"/>
      <c r="CV201" s="11"/>
      <c r="CW201" s="11"/>
      <c r="CX201" s="11"/>
      <c r="CY201" s="11"/>
      <c r="CZ201" s="11"/>
      <c r="DA201" s="11"/>
      <c r="DB201" s="11"/>
      <c r="DC201" s="11"/>
      <c r="DD201" s="11"/>
      <c r="DE201" s="11"/>
      <c r="DF201" s="11"/>
      <c r="DG201" s="11"/>
      <c r="DH201" s="29"/>
    </row>
    <row r="202" spans="2:115" ht="23.25" customHeight="1">
      <c r="B202" s="17"/>
      <c r="C202" s="11"/>
      <c r="D202" s="11"/>
      <c r="E202" s="11"/>
      <c r="F202" s="11"/>
      <c r="W202" s="310"/>
      <c r="X202" s="308"/>
      <c r="Y202" s="308"/>
      <c r="Z202" s="308"/>
      <c r="AA202" s="308"/>
      <c r="AB202" s="308"/>
      <c r="AC202" s="308"/>
      <c r="AD202" s="308"/>
      <c r="AE202" s="308"/>
      <c r="AF202" s="308"/>
      <c r="AG202" s="308"/>
      <c r="AH202" s="308"/>
      <c r="AI202" s="308"/>
      <c r="AJ202" s="308"/>
      <c r="AK202" s="308"/>
      <c r="AL202" s="308"/>
      <c r="AM202" s="308"/>
      <c r="AN202" s="308"/>
      <c r="AO202" s="308"/>
      <c r="AP202" s="308"/>
      <c r="AQ202" s="308"/>
      <c r="AR202" s="308"/>
      <c r="AS202" s="308"/>
      <c r="AT202" s="308"/>
      <c r="AU202" s="308"/>
      <c r="AV202" s="308"/>
      <c r="AW202" s="308"/>
      <c r="AX202" s="308"/>
      <c r="AY202" s="308"/>
      <c r="AZ202" s="308"/>
      <c r="BA202" s="308"/>
      <c r="BB202" s="308"/>
      <c r="BC202" s="308"/>
      <c r="BD202" s="308"/>
      <c r="BE202" s="308"/>
      <c r="BF202" s="308"/>
      <c r="BG202" s="308"/>
      <c r="BH202" s="308"/>
      <c r="BI202" s="308"/>
      <c r="BJ202" s="308"/>
      <c r="BK202" s="308"/>
      <c r="BL202" s="308"/>
      <c r="BM202" s="311"/>
      <c r="BN202" s="311"/>
      <c r="BO202" s="311"/>
      <c r="BP202" s="311"/>
      <c r="BQ202" s="71"/>
      <c r="BR202" s="72"/>
      <c r="BS202" s="72"/>
      <c r="BT202" s="72"/>
      <c r="BU202" s="72"/>
      <c r="BV202" s="72"/>
      <c r="BW202" s="72"/>
      <c r="BX202" s="72"/>
      <c r="BY202" s="72"/>
      <c r="BZ202" s="72"/>
      <c r="CA202" s="72"/>
      <c r="CB202" s="72"/>
      <c r="CC202" s="72"/>
      <c r="CD202" s="72"/>
      <c r="CE202" s="72"/>
      <c r="CF202" s="72"/>
      <c r="CG202" s="72"/>
      <c r="CH202" s="72"/>
      <c r="CI202" s="72"/>
      <c r="CJ202" s="72"/>
      <c r="CK202" s="72"/>
      <c r="CL202" s="72"/>
      <c r="CM202" s="72"/>
      <c r="CN202" s="72"/>
      <c r="CO202" s="72"/>
      <c r="CP202" s="72"/>
      <c r="CQ202" s="28"/>
      <c r="CR202" s="11"/>
      <c r="CS202" s="11"/>
      <c r="CT202" s="11"/>
      <c r="CU202" s="11"/>
      <c r="CV202" s="11"/>
      <c r="CW202" s="11"/>
      <c r="CX202" s="11"/>
      <c r="CY202" s="11"/>
      <c r="CZ202" s="11"/>
      <c r="DA202" s="11"/>
      <c r="DB202" s="11"/>
      <c r="DC202" s="11"/>
      <c r="DD202" s="11"/>
      <c r="DE202" s="11"/>
      <c r="DF202" s="11"/>
      <c r="DG202" s="11"/>
      <c r="DH202" s="29"/>
    </row>
    <row r="203" spans="2:115" ht="16.5" customHeight="1">
      <c r="B203" s="25"/>
      <c r="C203" s="167" t="s">
        <v>201</v>
      </c>
      <c r="D203" s="26"/>
      <c r="E203" s="26"/>
      <c r="F203" s="26"/>
      <c r="G203" s="26"/>
      <c r="H203" s="26"/>
      <c r="I203" s="26"/>
      <c r="J203" s="26"/>
      <c r="K203" s="26"/>
      <c r="L203" s="26"/>
      <c r="M203" s="26"/>
      <c r="N203" s="26"/>
      <c r="O203" s="26"/>
      <c r="P203" s="26"/>
      <c r="Q203" s="26"/>
      <c r="R203" s="26"/>
      <c r="S203" s="26"/>
      <c r="T203" s="26"/>
      <c r="U203" s="26"/>
      <c r="V203" s="26"/>
      <c r="W203" s="26"/>
      <c r="X203" s="26"/>
      <c r="Y203" s="26"/>
      <c r="Z203" s="26"/>
      <c r="AA203" s="26"/>
      <c r="AB203" s="26"/>
      <c r="AC203" s="26"/>
      <c r="AD203" s="26"/>
      <c r="AE203" s="26"/>
      <c r="AF203" s="26"/>
      <c r="AG203" s="26"/>
      <c r="AH203" s="26"/>
      <c r="AI203" s="26"/>
      <c r="AJ203" s="26"/>
      <c r="AK203" s="26"/>
      <c r="AL203" s="26"/>
      <c r="AM203" s="26"/>
      <c r="AN203" s="26"/>
      <c r="AO203" s="26"/>
      <c r="AP203" s="26"/>
      <c r="AQ203" s="26"/>
      <c r="AR203" s="26"/>
      <c r="AS203" s="26"/>
      <c r="AT203" s="26"/>
      <c r="AU203" s="26"/>
      <c r="AV203" s="26"/>
      <c r="AW203" s="26"/>
      <c r="AX203" s="26"/>
      <c r="AY203" s="26"/>
      <c r="AZ203" s="26"/>
      <c r="BA203" s="26"/>
      <c r="BB203" s="26"/>
      <c r="BC203" s="26"/>
      <c r="BD203" s="26"/>
      <c r="BE203" s="26"/>
      <c r="BF203" s="26"/>
      <c r="BG203" s="26"/>
      <c r="BH203" s="26"/>
      <c r="BI203" s="26"/>
      <c r="BJ203" s="26"/>
      <c r="BK203" s="26"/>
      <c r="BL203" s="26"/>
      <c r="BM203" s="26"/>
      <c r="BN203" s="26"/>
      <c r="BO203" s="26"/>
      <c r="BP203" s="27"/>
      <c r="BQ203" s="71"/>
      <c r="BR203" s="72"/>
      <c r="BS203" s="72"/>
      <c r="BT203" s="72"/>
      <c r="BU203" s="72"/>
      <c r="BV203" s="72"/>
      <c r="BW203" s="72"/>
      <c r="BX203" s="72"/>
      <c r="BY203" s="72"/>
      <c r="BZ203" s="72"/>
      <c r="CA203" s="72"/>
      <c r="CB203" s="72"/>
      <c r="CC203" s="72"/>
      <c r="CD203" s="72"/>
      <c r="CE203" s="72"/>
      <c r="CF203" s="72"/>
      <c r="CG203" s="72"/>
      <c r="CH203" s="72"/>
      <c r="CI203" s="72"/>
      <c r="CJ203" s="72"/>
      <c r="CK203" s="72"/>
      <c r="CL203" s="72"/>
      <c r="CM203" s="72"/>
      <c r="CN203" s="72"/>
      <c r="CO203" s="72"/>
      <c r="CP203" s="72"/>
      <c r="CQ203" s="28"/>
      <c r="CR203" s="11"/>
      <c r="CS203" s="11"/>
      <c r="CT203" s="11"/>
      <c r="CU203" s="11"/>
      <c r="CV203" s="11"/>
      <c r="CW203" s="11"/>
      <c r="CX203" s="11"/>
      <c r="CY203" s="11"/>
      <c r="CZ203" s="11"/>
      <c r="DA203" s="11"/>
      <c r="DB203" s="11"/>
      <c r="DC203" s="11"/>
      <c r="DD203" s="11"/>
      <c r="DE203" s="11"/>
      <c r="DF203" s="11"/>
      <c r="DG203" s="11"/>
      <c r="DH203" s="29"/>
    </row>
    <row r="204" spans="2:115" ht="17.25" customHeight="1">
      <c r="B204" s="30"/>
      <c r="C204" s="12"/>
      <c r="D204" s="12"/>
      <c r="E204" s="12"/>
      <c r="F204" s="12"/>
      <c r="G204" s="12"/>
      <c r="H204" s="12"/>
      <c r="I204" s="12"/>
      <c r="J204" s="12"/>
      <c r="K204" s="12"/>
      <c r="L204" s="9" t="s">
        <v>399</v>
      </c>
      <c r="M204" s="12"/>
      <c r="N204" s="12"/>
      <c r="O204" s="12"/>
      <c r="P204" s="12"/>
      <c r="Q204" s="12"/>
      <c r="R204" s="12"/>
      <c r="S204" s="12"/>
      <c r="T204" s="12"/>
      <c r="U204" s="12"/>
      <c r="V204" s="12"/>
      <c r="W204" s="12"/>
      <c r="X204" s="12"/>
      <c r="Y204" s="12"/>
      <c r="Z204" s="12"/>
      <c r="AA204" s="12"/>
      <c r="AB204" s="12"/>
      <c r="AC204" s="12"/>
      <c r="AD204" s="12"/>
      <c r="AE204" s="12"/>
      <c r="AF204" s="12"/>
      <c r="AG204" s="12"/>
      <c r="AH204" s="12"/>
      <c r="AI204" s="12"/>
      <c r="AJ204" s="12"/>
      <c r="AK204" s="12"/>
      <c r="AL204" s="12"/>
      <c r="AM204" s="12"/>
      <c r="AN204" s="12"/>
      <c r="AO204" s="12"/>
      <c r="AP204" s="12"/>
      <c r="AQ204" s="12"/>
      <c r="AR204" s="12"/>
      <c r="AS204" s="12"/>
      <c r="AT204" s="12"/>
      <c r="AU204" s="12"/>
      <c r="AV204" s="12"/>
      <c r="AW204" s="12"/>
      <c r="AX204" s="12"/>
      <c r="AY204" s="12"/>
      <c r="AZ204" s="12"/>
      <c r="BA204" s="12"/>
      <c r="BB204" s="12"/>
      <c r="BC204" s="12"/>
      <c r="BD204" s="12"/>
      <c r="BE204" s="12"/>
      <c r="BF204" s="12"/>
      <c r="BG204" s="12"/>
      <c r="BH204" s="12"/>
      <c r="BI204" s="12"/>
      <c r="BJ204" s="12"/>
      <c r="BK204" s="12"/>
      <c r="BL204" s="12"/>
      <c r="BM204" s="12"/>
      <c r="BN204" s="12"/>
      <c r="BO204" s="12"/>
      <c r="BP204" s="164"/>
      <c r="BQ204" s="1862" t="s">
        <v>200</v>
      </c>
      <c r="BR204" s="1863"/>
      <c r="BS204" s="1863"/>
      <c r="BT204" s="1863"/>
      <c r="BU204" s="1863"/>
      <c r="BV204" s="1863"/>
      <c r="BW204" s="1863"/>
      <c r="BX204" s="1863"/>
      <c r="BY204" s="1863"/>
      <c r="BZ204" s="1863"/>
      <c r="CA204" s="1863"/>
      <c r="CB204" s="1863"/>
      <c r="CC204" s="1863"/>
      <c r="CD204" s="1863"/>
      <c r="CE204" s="1863"/>
      <c r="CF204" s="1863"/>
      <c r="CG204" s="1863"/>
      <c r="CH204" s="1863"/>
      <c r="CI204" s="1863"/>
      <c r="CJ204" s="1863"/>
      <c r="CK204" s="1863"/>
      <c r="CL204" s="1863"/>
      <c r="CM204" s="1863"/>
      <c r="CN204" s="1863"/>
      <c r="CO204" s="1863"/>
      <c r="CP204" s="1864"/>
      <c r="CQ204" s="1859" t="s">
        <v>197</v>
      </c>
      <c r="CR204" s="1860"/>
      <c r="CS204" s="1860"/>
      <c r="CT204" s="1860"/>
      <c r="CU204" s="1860"/>
      <c r="CV204" s="1860"/>
      <c r="CW204" s="1860"/>
      <c r="CX204" s="1860"/>
      <c r="CY204" s="1860"/>
      <c r="CZ204" s="1860"/>
      <c r="DA204" s="1860"/>
      <c r="DB204" s="1860"/>
      <c r="DC204" s="1860"/>
      <c r="DD204" s="1860"/>
      <c r="DE204" s="1860"/>
      <c r="DF204" s="1860"/>
      <c r="DG204" s="1860"/>
      <c r="DH204" s="1861"/>
    </row>
    <row r="205" spans="2:115" ht="10.5" customHeight="1"/>
  </sheetData>
  <sheetProtection sheet="1" objects="1" scenarios="1" selectLockedCells="1"/>
  <protectedRanges>
    <protectedRange password="C13C" sqref="AF117:BG119 BB99:BM101" name="範囲1"/>
  </protectedRanges>
  <mergeCells count="827">
    <mergeCell ref="D81:F101"/>
    <mergeCell ref="BN184:BO185"/>
    <mergeCell ref="BK185:BM185"/>
    <mergeCell ref="CN186:CO186"/>
    <mergeCell ref="BK184:BM184"/>
    <mergeCell ref="CF188:CH189"/>
    <mergeCell ref="V105:X107"/>
    <mergeCell ref="Y105:AA107"/>
    <mergeCell ref="AB105:AD107"/>
    <mergeCell ref="N124:AC126"/>
    <mergeCell ref="AE154:AN155"/>
    <mergeCell ref="BC172:BG172"/>
    <mergeCell ref="AM175:AX176"/>
    <mergeCell ref="AM178:AO180"/>
    <mergeCell ref="AP178:AR180"/>
    <mergeCell ref="BH185:BJ185"/>
    <mergeCell ref="BH184:BJ184"/>
    <mergeCell ref="CD105:CE107"/>
    <mergeCell ref="CL110:CN113"/>
    <mergeCell ref="BR105:BT107"/>
    <mergeCell ref="BX105:BZ107"/>
    <mergeCell ref="BC141:BE142"/>
    <mergeCell ref="BF105:BH107"/>
    <mergeCell ref="BG175:BM176"/>
    <mergeCell ref="BR93:BT95"/>
    <mergeCell ref="BH92:BM93"/>
    <mergeCell ref="BB99:BM101"/>
    <mergeCell ref="BB87:BC88"/>
    <mergeCell ref="BB89:BM91"/>
    <mergeCell ref="BH87:BM88"/>
    <mergeCell ref="BB92:BC93"/>
    <mergeCell ref="AH71:AJ73"/>
    <mergeCell ref="AK76:AM78"/>
    <mergeCell ref="AN76:AP78"/>
    <mergeCell ref="AW88:AX90"/>
    <mergeCell ref="AH93:AJ95"/>
    <mergeCell ref="AW76:AX78"/>
    <mergeCell ref="BB75:BC76"/>
    <mergeCell ref="BH75:BM76"/>
    <mergeCell ref="BR71:BT73"/>
    <mergeCell ref="BR76:BT78"/>
    <mergeCell ref="BB94:BM96"/>
    <mergeCell ref="AY95:BA96"/>
    <mergeCell ref="AT93:AV95"/>
    <mergeCell ref="BQ81:BT83"/>
    <mergeCell ref="BL81:BO83"/>
    <mergeCell ref="BF81:BH83"/>
    <mergeCell ref="AT98:AV100"/>
    <mergeCell ref="BX61:BZ63"/>
    <mergeCell ref="CA61:CC63"/>
    <mergeCell ref="BN65:BQ69"/>
    <mergeCell ref="BW69:BX69"/>
    <mergeCell ref="BX66:BZ68"/>
    <mergeCell ref="BU66:BW68"/>
    <mergeCell ref="BU61:BW63"/>
    <mergeCell ref="BR61:BT63"/>
    <mergeCell ref="BW64:BX64"/>
    <mergeCell ref="BC155:BE162"/>
    <mergeCell ref="BF148:BK149"/>
    <mergeCell ref="DL21:DM21"/>
    <mergeCell ref="DF57:DG57"/>
    <mergeCell ref="DD58:DE69"/>
    <mergeCell ref="DF58:DG101"/>
    <mergeCell ref="DD57:DE57"/>
    <mergeCell ref="DA78:DB79"/>
    <mergeCell ref="BG161:BO164"/>
    <mergeCell ref="CU161:DE162"/>
    <mergeCell ref="BS161:CR165"/>
    <mergeCell ref="BU43:BW45"/>
    <mergeCell ref="BU98:BW100"/>
    <mergeCell ref="BW96:BX96"/>
    <mergeCell ref="BU88:BW90"/>
    <mergeCell ref="BW91:BX91"/>
    <mergeCell ref="BN70:BQ74"/>
    <mergeCell ref="BN75:BQ79"/>
    <mergeCell ref="CA66:CC68"/>
    <mergeCell ref="BR66:BT68"/>
    <mergeCell ref="BN60:BQ64"/>
    <mergeCell ref="CO64:CP64"/>
    <mergeCell ref="CD61:CF63"/>
    <mergeCell ref="CP61:CR63"/>
    <mergeCell ref="CA138:CB139"/>
    <mergeCell ref="BA134:BN136"/>
    <mergeCell ref="CC137:CN139"/>
    <mergeCell ref="CO138:CP139"/>
    <mergeCell ref="CX141:CY142"/>
    <mergeCell ref="CC110:CE113"/>
    <mergeCell ref="CR110:CT113"/>
    <mergeCell ref="CQ137:DH139"/>
    <mergeCell ref="CQ134:DJ135"/>
    <mergeCell ref="CC134:CP136"/>
    <mergeCell ref="BF142:BN145"/>
    <mergeCell ref="BH110:BJ113"/>
    <mergeCell ref="BK110:BM113"/>
    <mergeCell ref="CF116:DJ120"/>
    <mergeCell ref="BJ116:BK120"/>
    <mergeCell ref="BB124:BC126"/>
    <mergeCell ref="AY124:BA126"/>
    <mergeCell ref="BQ141:CV146"/>
    <mergeCell ref="CI110:CK113"/>
    <mergeCell ref="CB129:CC131"/>
    <mergeCell ref="DG184:DH185"/>
    <mergeCell ref="CX188:CZ189"/>
    <mergeCell ref="DA192:DC193"/>
    <mergeCell ref="BQ183:BS191"/>
    <mergeCell ref="BT188:BX191"/>
    <mergeCell ref="DG190:DH190"/>
    <mergeCell ref="CE191:CF191"/>
    <mergeCell ref="CN191:CO191"/>
    <mergeCell ref="CW191:CX191"/>
    <mergeCell ref="DA190:DC190"/>
    <mergeCell ref="DD190:DF190"/>
    <mergeCell ref="CL190:CN190"/>
    <mergeCell ref="DA184:DC185"/>
    <mergeCell ref="DD184:DF185"/>
    <mergeCell ref="CU184:CW185"/>
    <mergeCell ref="DA188:DC189"/>
    <mergeCell ref="DD192:DF193"/>
    <mergeCell ref="DD188:DF189"/>
    <mergeCell ref="CX184:CZ185"/>
    <mergeCell ref="CL183:CN183"/>
    <mergeCell ref="CL184:CN185"/>
    <mergeCell ref="CO184:CQ185"/>
    <mergeCell ref="CR184:CT185"/>
    <mergeCell ref="CR188:CT189"/>
    <mergeCell ref="CQ198:DH198"/>
    <mergeCell ref="DG194:DH194"/>
    <mergeCell ref="CE195:CF195"/>
    <mergeCell ref="CN195:CO195"/>
    <mergeCell ref="CW195:CX195"/>
    <mergeCell ref="DD194:DF194"/>
    <mergeCell ref="DA194:DC194"/>
    <mergeCell ref="CQ204:DH204"/>
    <mergeCell ref="BQ204:CP204"/>
    <mergeCell ref="BR198:BS198"/>
    <mergeCell ref="BR197:BV197"/>
    <mergeCell ref="CX194:CZ194"/>
    <mergeCell ref="F198:H198"/>
    <mergeCell ref="I198:K198"/>
    <mergeCell ref="L198:N198"/>
    <mergeCell ref="N195:R196"/>
    <mergeCell ref="AB194:AC194"/>
    <mergeCell ref="W194:AA194"/>
    <mergeCell ref="B190:H190"/>
    <mergeCell ref="CC192:CE193"/>
    <mergeCell ref="CC194:CE194"/>
    <mergeCell ref="AD197:BL197"/>
    <mergeCell ref="AD194:AG194"/>
    <mergeCell ref="BZ192:CB193"/>
    <mergeCell ref="BZ194:CB194"/>
    <mergeCell ref="BQ192:BX195"/>
    <mergeCell ref="B191:G192"/>
    <mergeCell ref="R194:S194"/>
    <mergeCell ref="L194:N194"/>
    <mergeCell ref="F194:H194"/>
    <mergeCell ref="I194:K194"/>
    <mergeCell ref="O194:Q194"/>
    <mergeCell ref="CX192:CZ193"/>
    <mergeCell ref="CL194:CN194"/>
    <mergeCell ref="CF194:CH194"/>
    <mergeCell ref="CO194:CQ194"/>
    <mergeCell ref="CR194:CT194"/>
    <mergeCell ref="CI194:CK194"/>
    <mergeCell ref="CR190:CT190"/>
    <mergeCell ref="CX190:CZ190"/>
    <mergeCell ref="CQ196:DH197"/>
    <mergeCell ref="CU194:CW194"/>
    <mergeCell ref="CL192:CN193"/>
    <mergeCell ref="CO192:CQ193"/>
    <mergeCell ref="CR192:CT193"/>
    <mergeCell ref="CU192:CW193"/>
    <mergeCell ref="CI190:CK190"/>
    <mergeCell ref="CF192:CH193"/>
    <mergeCell ref="CI192:CK193"/>
    <mergeCell ref="BZ188:CB189"/>
    <mergeCell ref="BT183:BX186"/>
    <mergeCell ref="CC190:CE190"/>
    <mergeCell ref="CO188:CQ189"/>
    <mergeCell ref="CC188:CE189"/>
    <mergeCell ref="CU190:CW190"/>
    <mergeCell ref="CO190:CQ190"/>
    <mergeCell ref="BZ190:CB190"/>
    <mergeCell ref="CF183:CH183"/>
    <mergeCell ref="CI183:CK183"/>
    <mergeCell ref="BZ183:CB183"/>
    <mergeCell ref="CO183:CQ183"/>
    <mergeCell ref="CE186:CF186"/>
    <mergeCell ref="CR183:CT183"/>
    <mergeCell ref="CC183:CE183"/>
    <mergeCell ref="CI184:CK185"/>
    <mergeCell ref="CW186:CX186"/>
    <mergeCell ref="CF190:CH190"/>
    <mergeCell ref="CU188:CW189"/>
    <mergeCell ref="CI188:CK189"/>
    <mergeCell ref="CL188:CN189"/>
    <mergeCell ref="BZ184:CB185"/>
    <mergeCell ref="CC184:CE185"/>
    <mergeCell ref="CF184:CH185"/>
    <mergeCell ref="I178:K180"/>
    <mergeCell ref="L178:N180"/>
    <mergeCell ref="E175:K176"/>
    <mergeCell ref="O185:Q185"/>
    <mergeCell ref="L185:N185"/>
    <mergeCell ref="F178:H180"/>
    <mergeCell ref="O178:Q180"/>
    <mergeCell ref="R178:T180"/>
    <mergeCell ref="O184:Q184"/>
    <mergeCell ref="F184:H184"/>
    <mergeCell ref="I184:K185"/>
    <mergeCell ref="F185:H185"/>
    <mergeCell ref="DD183:DF183"/>
    <mergeCell ref="CX183:CZ183"/>
    <mergeCell ref="CU183:CW183"/>
    <mergeCell ref="CF178:DG180"/>
    <mergeCell ref="CQ168:CS168"/>
    <mergeCell ref="CN172:CS172"/>
    <mergeCell ref="BU169:DH169"/>
    <mergeCell ref="DF172:DH172"/>
    <mergeCell ref="CG171:CM173"/>
    <mergeCell ref="CT168:CV168"/>
    <mergeCell ref="CK168:CM168"/>
    <mergeCell ref="CB168:CD168"/>
    <mergeCell ref="CH168:CJ168"/>
    <mergeCell ref="CZ168:DB168"/>
    <mergeCell ref="DC168:DE168"/>
    <mergeCell ref="BT171:BY173"/>
    <mergeCell ref="BZ172:CE172"/>
    <mergeCell ref="CN168:CP168"/>
    <mergeCell ref="DF168:DH168"/>
    <mergeCell ref="CZ171:DB173"/>
    <mergeCell ref="DC171:DE173"/>
    <mergeCell ref="CU172:CY172"/>
    <mergeCell ref="CW168:CY168"/>
    <mergeCell ref="BV168:CA168"/>
    <mergeCell ref="AD96:AE96"/>
    <mergeCell ref="AK66:AM68"/>
    <mergeCell ref="AH66:AJ68"/>
    <mergeCell ref="AK93:AM95"/>
    <mergeCell ref="AQ93:AS95"/>
    <mergeCell ref="AM74:AN74"/>
    <mergeCell ref="AH76:AJ78"/>
    <mergeCell ref="AF81:AN83"/>
    <mergeCell ref="DA183:DC183"/>
    <mergeCell ref="BS153:DD156"/>
    <mergeCell ref="BS157:DD160"/>
    <mergeCell ref="CX147:DJ151"/>
    <mergeCell ref="BT148:BY149"/>
    <mergeCell ref="CZ141:DJ142"/>
    <mergeCell ref="CX145:CY146"/>
    <mergeCell ref="CZ145:DJ146"/>
    <mergeCell ref="DI138:DJ139"/>
    <mergeCell ref="CE168:CG168"/>
    <mergeCell ref="BG153:BO156"/>
    <mergeCell ref="BN110:BP113"/>
    <mergeCell ref="BA137:BL139"/>
    <mergeCell ref="DA163:DC165"/>
    <mergeCell ref="BL168:BQ168"/>
    <mergeCell ref="BO137:BZ139"/>
    <mergeCell ref="AW66:AX68"/>
    <mergeCell ref="AW61:AX63"/>
    <mergeCell ref="AY63:BA64"/>
    <mergeCell ref="AQ66:AS68"/>
    <mergeCell ref="AQ61:AS63"/>
    <mergeCell ref="BB62:BM64"/>
    <mergeCell ref="BH65:BM66"/>
    <mergeCell ref="BH60:BM61"/>
    <mergeCell ref="AQ71:AS73"/>
    <mergeCell ref="S105:U107"/>
    <mergeCell ref="AD101:AE101"/>
    <mergeCell ref="R97:U101"/>
    <mergeCell ref="J105:L107"/>
    <mergeCell ref="AZ105:BB107"/>
    <mergeCell ref="G60:Q64"/>
    <mergeCell ref="G92:Q96"/>
    <mergeCell ref="V61:X63"/>
    <mergeCell ref="M78:Q79"/>
    <mergeCell ref="Y88:AA90"/>
    <mergeCell ref="D76:Q77"/>
    <mergeCell ref="R87:U91"/>
    <mergeCell ref="H81:J83"/>
    <mergeCell ref="H84:P86"/>
    <mergeCell ref="AT61:AV63"/>
    <mergeCell ref="AN66:AP68"/>
    <mergeCell ref="AT66:AV68"/>
    <mergeCell ref="AH61:AJ63"/>
    <mergeCell ref="AK61:AM63"/>
    <mergeCell ref="AN61:AP63"/>
    <mergeCell ref="BB60:BC61"/>
    <mergeCell ref="AM64:AN64"/>
    <mergeCell ref="BB65:BC66"/>
    <mergeCell ref="AT105:AV107"/>
    <mergeCell ref="AN98:AP100"/>
    <mergeCell ref="AM101:AN101"/>
    <mergeCell ref="AN105:AP107"/>
    <mergeCell ref="V98:X100"/>
    <mergeCell ref="AF120:BG120"/>
    <mergeCell ref="AY110:BA113"/>
    <mergeCell ref="BB110:BD113"/>
    <mergeCell ref="AQ105:AS107"/>
    <mergeCell ref="AY100:BA101"/>
    <mergeCell ref="AY108:BE109"/>
    <mergeCell ref="AQ98:AS100"/>
    <mergeCell ref="BE110:BG113"/>
    <mergeCell ref="AE105:AF107"/>
    <mergeCell ref="AQ108:AX109"/>
    <mergeCell ref="AE108:AP109"/>
    <mergeCell ref="BC105:BE107"/>
    <mergeCell ref="F25:H26"/>
    <mergeCell ref="F32:L33"/>
    <mergeCell ref="G35:I37"/>
    <mergeCell ref="J35:L37"/>
    <mergeCell ref="F27:H30"/>
    <mergeCell ref="AQ49:AS50"/>
    <mergeCell ref="AC25:AN26"/>
    <mergeCell ref="AQ25:BC26"/>
    <mergeCell ref="Y44:AA45"/>
    <mergeCell ref="AZ43:BB45"/>
    <mergeCell ref="BA35:BB37"/>
    <mergeCell ref="I25:K26"/>
    <mergeCell ref="AQ27:AS30"/>
    <mergeCell ref="J49:L50"/>
    <mergeCell ref="AE48:AG48"/>
    <mergeCell ref="AG27:AI30"/>
    <mergeCell ref="N27:P30"/>
    <mergeCell ref="R27:T30"/>
    <mergeCell ref="P48:R48"/>
    <mergeCell ref="S48:U48"/>
    <mergeCell ref="S43:U45"/>
    <mergeCell ref="AN32:AY33"/>
    <mergeCell ref="AT35:AV37"/>
    <mergeCell ref="AQ35:AS37"/>
    <mergeCell ref="BQ57:CW59"/>
    <mergeCell ref="CM61:CO63"/>
    <mergeCell ref="CM66:CO68"/>
    <mergeCell ref="CG66:CI68"/>
    <mergeCell ref="BN46:BT47"/>
    <mergeCell ref="BD54:BE56"/>
    <mergeCell ref="BA54:BC56"/>
    <mergeCell ref="BL54:BO56"/>
    <mergeCell ref="BO48:BQ50"/>
    <mergeCell ref="BU46:CF47"/>
    <mergeCell ref="CV61:CX63"/>
    <mergeCell ref="CV66:CX68"/>
    <mergeCell ref="AY68:BA69"/>
    <mergeCell ref="BX54:BY56"/>
    <mergeCell ref="BU54:BW56"/>
    <mergeCell ref="BZ54:CB56"/>
    <mergeCell ref="CF64:CG64"/>
    <mergeCell ref="BB57:BM59"/>
    <mergeCell ref="BB67:BM69"/>
    <mergeCell ref="CF51:DB52"/>
    <mergeCell ref="BX48:BY50"/>
    <mergeCell ref="BR48:BS50"/>
    <mergeCell ref="BF54:BH56"/>
    <mergeCell ref="CP66:CR68"/>
    <mergeCell ref="BI30:BU31"/>
    <mergeCell ref="BI32:BN33"/>
    <mergeCell ref="BO32:BU33"/>
    <mergeCell ref="BD34:BH39"/>
    <mergeCell ref="BF44:BH45"/>
    <mergeCell ref="BO43:BQ43"/>
    <mergeCell ref="AT27:AU30"/>
    <mergeCell ref="AN43:AP43"/>
    <mergeCell ref="BV32:BZ33"/>
    <mergeCell ref="BS41:CC42"/>
    <mergeCell ref="BO34:BU39"/>
    <mergeCell ref="BV34:BZ39"/>
    <mergeCell ref="BD32:BH33"/>
    <mergeCell ref="BF43:BH43"/>
    <mergeCell ref="BC44:BE45"/>
    <mergeCell ref="BI34:BN39"/>
    <mergeCell ref="BX43:BY45"/>
    <mergeCell ref="BO44:BQ45"/>
    <mergeCell ref="BI43:BK45"/>
    <mergeCell ref="BL43:BN43"/>
    <mergeCell ref="BL44:BN45"/>
    <mergeCell ref="BC43:BE43"/>
    <mergeCell ref="BR43:BS45"/>
    <mergeCell ref="AN35:AP37"/>
    <mergeCell ref="CK54:CN56"/>
    <mergeCell ref="AB46:AO47"/>
    <mergeCell ref="AT48:AU50"/>
    <mergeCell ref="AH48:AJ48"/>
    <mergeCell ref="BI54:BJ56"/>
    <mergeCell ref="BU48:BW50"/>
    <mergeCell ref="BQ54:BT56"/>
    <mergeCell ref="AN49:AP50"/>
    <mergeCell ref="AH49:AJ50"/>
    <mergeCell ref="CC54:CD56"/>
    <mergeCell ref="AV54:AX56"/>
    <mergeCell ref="AY54:AZ56"/>
    <mergeCell ref="AR54:AU56"/>
    <mergeCell ref="AF54:AN56"/>
    <mergeCell ref="AN48:AP48"/>
    <mergeCell ref="AE35:AG37"/>
    <mergeCell ref="AH35:AJ37"/>
    <mergeCell ref="AN44:AP45"/>
    <mergeCell ref="CE54:CG56"/>
    <mergeCell ref="CH54:CI56"/>
    <mergeCell ref="AW43:AY43"/>
    <mergeCell ref="AW35:AY37"/>
    <mergeCell ref="AT44:AV45"/>
    <mergeCell ref="AW44:AY45"/>
    <mergeCell ref="AN41:BM42"/>
    <mergeCell ref="P105:R107"/>
    <mergeCell ref="G105:I107"/>
    <mergeCell ref="AE98:AG100"/>
    <mergeCell ref="AB98:AD100"/>
    <mergeCell ref="AH103:BH104"/>
    <mergeCell ref="AP132:AQ132"/>
    <mergeCell ref="S110:U113"/>
    <mergeCell ref="V110:W113"/>
    <mergeCell ref="AD125:AE126"/>
    <mergeCell ref="H127:J128"/>
    <mergeCell ref="AE110:AG113"/>
    <mergeCell ref="AH110:AI113"/>
    <mergeCell ref="Y98:AA100"/>
    <mergeCell ref="H124:M125"/>
    <mergeCell ref="M105:O107"/>
    <mergeCell ref="E117:AB119"/>
    <mergeCell ref="AH105:AJ107"/>
    <mergeCell ref="G103:AG104"/>
    <mergeCell ref="S129:U131"/>
    <mergeCell ref="N122:V123"/>
    <mergeCell ref="BH114:DJ115"/>
    <mergeCell ref="G108:R109"/>
    <mergeCell ref="S108:AD109"/>
    <mergeCell ref="H122:J123"/>
    <mergeCell ref="CS98:CU100"/>
    <mergeCell ref="CY93:CZ95"/>
    <mergeCell ref="CF96:CG96"/>
    <mergeCell ref="CP106:CU107"/>
    <mergeCell ref="CS93:CU95"/>
    <mergeCell ref="CG93:CI95"/>
    <mergeCell ref="CY105:CZ107"/>
    <mergeCell ref="DA100:DB101"/>
    <mergeCell ref="CV98:CX100"/>
    <mergeCell ref="CM93:CO95"/>
    <mergeCell ref="CJ98:CL100"/>
    <mergeCell ref="CV105:CX107"/>
    <mergeCell ref="CM98:CO100"/>
    <mergeCell ref="CP98:CR100"/>
    <mergeCell ref="CO101:CP101"/>
    <mergeCell ref="CY98:CZ100"/>
    <mergeCell ref="CV93:CX95"/>
    <mergeCell ref="CO96:CP96"/>
    <mergeCell ref="DA95:DB96"/>
    <mergeCell ref="AH129:AJ131"/>
    <mergeCell ref="AL124:AU126"/>
    <mergeCell ref="AQ110:AS113"/>
    <mergeCell ref="AF122:AH123"/>
    <mergeCell ref="AT129:AV131"/>
    <mergeCell ref="AN129:AP131"/>
    <mergeCell ref="BT110:BV113"/>
    <mergeCell ref="BW110:BY113"/>
    <mergeCell ref="CF122:DJ126"/>
    <mergeCell ref="AF117:BI119"/>
    <mergeCell ref="CD129:DD131"/>
    <mergeCell ref="CF110:CH113"/>
    <mergeCell ref="BQ110:BS113"/>
    <mergeCell ref="BZ110:CB113"/>
    <mergeCell ref="BO129:BY131"/>
    <mergeCell ref="CO110:CQ113"/>
    <mergeCell ref="BN117:CD119"/>
    <mergeCell ref="AF124:AK125"/>
    <mergeCell ref="BD123:BK132"/>
    <mergeCell ref="AL122:AT123"/>
    <mergeCell ref="AG132:AH132"/>
    <mergeCell ref="AV125:AW126"/>
    <mergeCell ref="BB131:BC132"/>
    <mergeCell ref="AZ129:BA131"/>
    <mergeCell ref="CA105:CC107"/>
    <mergeCell ref="BI105:BK107"/>
    <mergeCell ref="AW105:AY107"/>
    <mergeCell ref="CF101:CG101"/>
    <mergeCell ref="CD98:CF100"/>
    <mergeCell ref="BL105:BN107"/>
    <mergeCell ref="BO105:BQ107"/>
    <mergeCell ref="BX98:BZ100"/>
    <mergeCell ref="CA98:CC100"/>
    <mergeCell ref="BH97:BM98"/>
    <mergeCell ref="CG98:CI100"/>
    <mergeCell ref="CH104:CI105"/>
    <mergeCell ref="CH106:CO107"/>
    <mergeCell ref="BR98:BT100"/>
    <mergeCell ref="BU105:BW107"/>
    <mergeCell ref="BW101:BX101"/>
    <mergeCell ref="BN97:BQ101"/>
    <mergeCell ref="BB97:BC98"/>
    <mergeCell ref="AW98:AX100"/>
    <mergeCell ref="CS88:CU90"/>
    <mergeCell ref="CA71:CC73"/>
    <mergeCell ref="CJ76:CL78"/>
    <mergeCell ref="CV88:CX90"/>
    <mergeCell ref="CP93:CR95"/>
    <mergeCell ref="CF91:CG91"/>
    <mergeCell ref="CE81:CG83"/>
    <mergeCell ref="CP76:CR78"/>
    <mergeCell ref="CA76:CC78"/>
    <mergeCell ref="CO74:CP74"/>
    <mergeCell ref="CM76:CO78"/>
    <mergeCell ref="CA93:CC95"/>
    <mergeCell ref="CK81:CN83"/>
    <mergeCell ref="CG88:CI90"/>
    <mergeCell ref="CJ88:CL90"/>
    <mergeCell ref="CM88:CO90"/>
    <mergeCell ref="CM71:CO73"/>
    <mergeCell ref="CJ93:CL95"/>
    <mergeCell ref="CP71:CR73"/>
    <mergeCell ref="CP88:CR90"/>
    <mergeCell ref="CD93:CF95"/>
    <mergeCell ref="DA90:DB91"/>
    <mergeCell ref="CY61:CZ63"/>
    <mergeCell ref="CY71:CZ73"/>
    <mergeCell ref="CS76:CU78"/>
    <mergeCell ref="DA63:DB64"/>
    <mergeCell ref="CC81:CD83"/>
    <mergeCell ref="CH81:CI83"/>
    <mergeCell ref="CO79:CP79"/>
    <mergeCell ref="CG76:CI78"/>
    <mergeCell ref="CO91:CP91"/>
    <mergeCell ref="CD88:CF90"/>
    <mergeCell ref="CF69:CG69"/>
    <mergeCell ref="CG61:CI63"/>
    <mergeCell ref="CJ61:CL63"/>
    <mergeCell ref="CJ66:CL68"/>
    <mergeCell ref="CS71:CU73"/>
    <mergeCell ref="CS61:CU63"/>
    <mergeCell ref="DA73:DB74"/>
    <mergeCell ref="CV76:CX78"/>
    <mergeCell ref="DA68:DB69"/>
    <mergeCell ref="CY88:CZ90"/>
    <mergeCell ref="CY76:CZ78"/>
    <mergeCell ref="BQ84:CW86"/>
    <mergeCell ref="BU71:BW73"/>
    <mergeCell ref="BX93:BZ95"/>
    <mergeCell ref="BU93:BW95"/>
    <mergeCell ref="CY66:CZ68"/>
    <mergeCell ref="CS66:CU68"/>
    <mergeCell ref="CO69:CP69"/>
    <mergeCell ref="CV71:CX73"/>
    <mergeCell ref="BZ81:CB83"/>
    <mergeCell ref="CJ71:CL73"/>
    <mergeCell ref="AQ48:AS48"/>
    <mergeCell ref="BX76:BZ78"/>
    <mergeCell ref="CD71:CF73"/>
    <mergeCell ref="CD66:CF68"/>
    <mergeCell ref="BW79:BX79"/>
    <mergeCell ref="BN87:BQ91"/>
    <mergeCell ref="BD81:BE83"/>
    <mergeCell ref="BA81:BC83"/>
    <mergeCell ref="AY78:BA79"/>
    <mergeCell ref="AY81:AZ83"/>
    <mergeCell ref="CF74:CG74"/>
    <mergeCell ref="AY90:BA91"/>
    <mergeCell ref="CF79:CG79"/>
    <mergeCell ref="CG71:CI73"/>
    <mergeCell ref="CA88:CC90"/>
    <mergeCell ref="CD76:CF78"/>
    <mergeCell ref="BU81:BW83"/>
    <mergeCell ref="BX88:BZ90"/>
    <mergeCell ref="BH70:BM71"/>
    <mergeCell ref="AY73:BA74"/>
    <mergeCell ref="BB72:BM74"/>
    <mergeCell ref="BX71:BZ73"/>
    <mergeCell ref="BB70:BC71"/>
    <mergeCell ref="BX81:BY83"/>
    <mergeCell ref="BW74:BX74"/>
    <mergeCell ref="BU76:BW78"/>
    <mergeCell ref="V88:X90"/>
    <mergeCell ref="V76:X78"/>
    <mergeCell ref="AB76:AD78"/>
    <mergeCell ref="AD91:AE91"/>
    <mergeCell ref="AD74:AE74"/>
    <mergeCell ref="AE61:AG63"/>
    <mergeCell ref="V93:X95"/>
    <mergeCell ref="Y93:AA95"/>
    <mergeCell ref="M44:O45"/>
    <mergeCell ref="V44:X45"/>
    <mergeCell ref="V48:X48"/>
    <mergeCell ref="AB48:AD48"/>
    <mergeCell ref="Y48:Z50"/>
    <mergeCell ref="AB49:AD50"/>
    <mergeCell ref="AE49:AG50"/>
    <mergeCell ref="V57:AV59"/>
    <mergeCell ref="V49:X50"/>
    <mergeCell ref="AK48:AM48"/>
    <mergeCell ref="AK49:AM50"/>
    <mergeCell ref="AQ43:AS45"/>
    <mergeCell ref="AT43:AV43"/>
    <mergeCell ref="Y43:AA43"/>
    <mergeCell ref="V43:X43"/>
    <mergeCell ref="AH43:AJ43"/>
    <mergeCell ref="G48:I48"/>
    <mergeCell ref="J48:L48"/>
    <mergeCell ref="P49:R50"/>
    <mergeCell ref="P44:R45"/>
    <mergeCell ref="M43:O43"/>
    <mergeCell ref="G41:AD42"/>
    <mergeCell ref="P32:U33"/>
    <mergeCell ref="P43:R43"/>
    <mergeCell ref="G44:I45"/>
    <mergeCell ref="P35:R37"/>
    <mergeCell ref="V32:AM33"/>
    <mergeCell ref="G46:R47"/>
    <mergeCell ref="S35:U37"/>
    <mergeCell ref="AE44:AG45"/>
    <mergeCell ref="G43:I43"/>
    <mergeCell ref="J43:L45"/>
    <mergeCell ref="V35:X37"/>
    <mergeCell ref="AK35:AM37"/>
    <mergeCell ref="AB35:AD37"/>
    <mergeCell ref="Y35:AA37"/>
    <mergeCell ref="AE43:AG43"/>
    <mergeCell ref="AK43:AL45"/>
    <mergeCell ref="AH44:AJ45"/>
    <mergeCell ref="AB43:AD45"/>
    <mergeCell ref="CG26:DC31"/>
    <mergeCell ref="CG32:DC42"/>
    <mergeCell ref="BN92:BQ96"/>
    <mergeCell ref="AE71:AG73"/>
    <mergeCell ref="AD69:AE69"/>
    <mergeCell ref="G65:Q69"/>
    <mergeCell ref="H57:P59"/>
    <mergeCell ref="AE66:AG68"/>
    <mergeCell ref="AM69:AN69"/>
    <mergeCell ref="V66:X68"/>
    <mergeCell ref="Y61:AA63"/>
    <mergeCell ref="AB66:AD68"/>
    <mergeCell ref="AT71:AV73"/>
    <mergeCell ref="AW71:AX73"/>
    <mergeCell ref="AK88:AM90"/>
    <mergeCell ref="AQ88:AS90"/>
    <mergeCell ref="AQ76:AS78"/>
    <mergeCell ref="AT76:AV78"/>
    <mergeCell ref="AV81:AX83"/>
    <mergeCell ref="AR81:AU83"/>
    <mergeCell ref="BR88:BT90"/>
    <mergeCell ref="M35:O37"/>
    <mergeCell ref="M32:O33"/>
    <mergeCell ref="S49:U50"/>
    <mergeCell ref="J27:L30"/>
    <mergeCell ref="G87:Q91"/>
    <mergeCell ref="V27:X30"/>
    <mergeCell ref="AD64:AE64"/>
    <mergeCell ref="AC27:AE30"/>
    <mergeCell ref="AN71:AP73"/>
    <mergeCell ref="D158:F159"/>
    <mergeCell ref="R75:U79"/>
    <mergeCell ref="AK98:AM100"/>
    <mergeCell ref="V84:AV86"/>
    <mergeCell ref="G110:I113"/>
    <mergeCell ref="J110:K113"/>
    <mergeCell ref="AM96:AN96"/>
    <mergeCell ref="AB93:AD95"/>
    <mergeCell ref="AK71:AM73"/>
    <mergeCell ref="R65:U69"/>
    <mergeCell ref="Y66:AA68"/>
    <mergeCell ref="R60:U64"/>
    <mergeCell ref="AE93:AG95"/>
    <mergeCell ref="C32:E37"/>
    <mergeCell ref="H54:J56"/>
    <mergeCell ref="G49:I50"/>
    <mergeCell ref="M49:O50"/>
    <mergeCell ref="M48:O48"/>
    <mergeCell ref="BC152:BE153"/>
    <mergeCell ref="AQ153:BB156"/>
    <mergeCell ref="AM137:AX139"/>
    <mergeCell ref="Y149:AJ151"/>
    <mergeCell ref="AK105:AM107"/>
    <mergeCell ref="AN93:AP95"/>
    <mergeCell ref="AH98:AJ100"/>
    <mergeCell ref="BB84:BM86"/>
    <mergeCell ref="AM79:AN79"/>
    <mergeCell ref="BB77:BM79"/>
    <mergeCell ref="AT88:AV90"/>
    <mergeCell ref="AH88:AJ90"/>
    <mergeCell ref="AM91:AN91"/>
    <mergeCell ref="AN88:AP90"/>
    <mergeCell ref="AW93:AX95"/>
    <mergeCell ref="BI81:BJ83"/>
    <mergeCell ref="AT110:AU113"/>
    <mergeCell ref="Y137:AJ139"/>
    <mergeCell ref="AM140:AZ142"/>
    <mergeCell ref="AM143:AX145"/>
    <mergeCell ref="AK144:AL145"/>
    <mergeCell ref="Y129:AA131"/>
    <mergeCell ref="Y134:AL136"/>
    <mergeCell ref="AE129:AG131"/>
    <mergeCell ref="BM200:BO201"/>
    <mergeCell ref="AG190:AI190"/>
    <mergeCell ref="AJ190:AK190"/>
    <mergeCell ref="AG187:AI189"/>
    <mergeCell ref="AD190:AE190"/>
    <mergeCell ref="AH194:AI194"/>
    <mergeCell ref="AS187:AU189"/>
    <mergeCell ref="AX187:AX189"/>
    <mergeCell ref="AY187:BD189"/>
    <mergeCell ref="AD200:BL200"/>
    <mergeCell ref="AS190:AU190"/>
    <mergeCell ref="AY190:BA190"/>
    <mergeCell ref="BB190:BC190"/>
    <mergeCell ref="BO189:BP191"/>
    <mergeCell ref="AP190:AQ190"/>
    <mergeCell ref="BG188:BP188"/>
    <mergeCell ref="AF187:AF189"/>
    <mergeCell ref="AL187:AL189"/>
    <mergeCell ref="W199:AA199"/>
    <mergeCell ref="AM187:AO189"/>
    <mergeCell ref="AM190:AO190"/>
    <mergeCell ref="AJ194:AN194"/>
    <mergeCell ref="AV190:AW190"/>
    <mergeCell ref="AA190:AC190"/>
    <mergeCell ref="AR187:AR189"/>
    <mergeCell ref="AX168:BF168"/>
    <mergeCell ref="U178:W180"/>
    <mergeCell ref="AA178:AC180"/>
    <mergeCell ref="X178:Z180"/>
    <mergeCell ref="AP170:AX170"/>
    <mergeCell ref="AN172:AZ172"/>
    <mergeCell ref="BA175:BD176"/>
    <mergeCell ref="BB185:BD185"/>
    <mergeCell ref="U175:AL176"/>
    <mergeCell ref="U184:W184"/>
    <mergeCell ref="X190:Z190"/>
    <mergeCell ref="X187:AC189"/>
    <mergeCell ref="BB178:BD180"/>
    <mergeCell ref="AZ178:BA180"/>
    <mergeCell ref="AV184:AX185"/>
    <mergeCell ref="AD178:AF180"/>
    <mergeCell ref="AG178:AI180"/>
    <mergeCell ref="BH178:BJ180"/>
    <mergeCell ref="BE184:BG185"/>
    <mergeCell ref="BB184:BD184"/>
    <mergeCell ref="AM184:AO185"/>
    <mergeCell ref="AA184:AC184"/>
    <mergeCell ref="AJ185:AL185"/>
    <mergeCell ref="U185:W185"/>
    <mergeCell ref="AK150:AL151"/>
    <mergeCell ref="E172:K172"/>
    <mergeCell ref="L175:N176"/>
    <mergeCell ref="BG157:BO160"/>
    <mergeCell ref="D161:F164"/>
    <mergeCell ref="D136:F151"/>
    <mergeCell ref="I162:P164"/>
    <mergeCell ref="I158:P159"/>
    <mergeCell ref="G146:J151"/>
    <mergeCell ref="E155:M156"/>
    <mergeCell ref="E153:N154"/>
    <mergeCell ref="W150:X151"/>
    <mergeCell ref="B175:D180"/>
    <mergeCell ref="L184:N184"/>
    <mergeCell ref="R184:S185"/>
    <mergeCell ref="BK178:BM180"/>
    <mergeCell ref="BH172:BO172"/>
    <mergeCell ref="S170:AH170"/>
    <mergeCell ref="AV178:AX180"/>
    <mergeCell ref="X185:Z185"/>
    <mergeCell ref="AD184:AF184"/>
    <mergeCell ref="O175:T176"/>
    <mergeCell ref="AS184:AU184"/>
    <mergeCell ref="U183:AH183"/>
    <mergeCell ref="AY150:AZ151"/>
    <mergeCell ref="AM149:AX151"/>
    <mergeCell ref="K149:V151"/>
    <mergeCell ref="AJ178:AL180"/>
    <mergeCell ref="AS178:AU180"/>
    <mergeCell ref="Q171:AJ173"/>
    <mergeCell ref="N168:AL168"/>
    <mergeCell ref="AY185:BA185"/>
    <mergeCell ref="AA185:AC185"/>
    <mergeCell ref="AD185:AF185"/>
    <mergeCell ref="AG184:AH185"/>
    <mergeCell ref="AJ184:AL184"/>
    <mergeCell ref="AY184:BA184"/>
    <mergeCell ref="AP185:AR185"/>
    <mergeCell ref="AS185:AU185"/>
    <mergeCell ref="AP184:AR184"/>
    <mergeCell ref="Q153:AA156"/>
    <mergeCell ref="Y146:AL148"/>
    <mergeCell ref="AM146:AZ148"/>
    <mergeCell ref="AY144:AZ145"/>
    <mergeCell ref="AY138:AZ139"/>
    <mergeCell ref="H129:M130"/>
    <mergeCell ref="G134:H139"/>
    <mergeCell ref="K138:V139"/>
    <mergeCell ref="I134:J139"/>
    <mergeCell ref="K146:U148"/>
    <mergeCell ref="W144:X145"/>
    <mergeCell ref="AM134:AZ136"/>
    <mergeCell ref="X132:Y132"/>
    <mergeCell ref="G140:J145"/>
    <mergeCell ref="AW129:AY131"/>
    <mergeCell ref="K134:W137"/>
    <mergeCell ref="AB129:AD131"/>
    <mergeCell ref="V129:X131"/>
    <mergeCell ref="K143:V145"/>
    <mergeCell ref="Y143:AJ145"/>
    <mergeCell ref="W138:X139"/>
    <mergeCell ref="AK138:AL139"/>
    <mergeCell ref="Y140:AL142"/>
    <mergeCell ref="K140:U142"/>
    <mergeCell ref="AK129:AM131"/>
    <mergeCell ref="D54:F74"/>
    <mergeCell ref="G70:Q74"/>
    <mergeCell ref="G97:Q101"/>
    <mergeCell ref="DL127:DM127"/>
    <mergeCell ref="DL116:DM116"/>
    <mergeCell ref="B126:G127"/>
    <mergeCell ref="BN123:CD125"/>
    <mergeCell ref="BM138:BN139"/>
    <mergeCell ref="AX122:AY123"/>
    <mergeCell ref="BO134:CB136"/>
    <mergeCell ref="B122:C123"/>
    <mergeCell ref="D134:F135"/>
    <mergeCell ref="AQ129:AS131"/>
    <mergeCell ref="Y71:AA73"/>
    <mergeCell ref="AD79:AE79"/>
    <mergeCell ref="AB71:AD73"/>
    <mergeCell ref="R92:U96"/>
    <mergeCell ref="AB61:AD63"/>
    <mergeCell ref="V71:X73"/>
    <mergeCell ref="R70:U74"/>
    <mergeCell ref="AE88:AG90"/>
    <mergeCell ref="AB88:AD90"/>
    <mergeCell ref="AE76:AG78"/>
    <mergeCell ref="Y76:AA78"/>
  </mergeCells>
  <phoneticPr fontId="2"/>
  <conditionalFormatting sqref="AY124:BA126">
    <cfRule type="expression" dxfId="12" priority="16" stopIfTrue="1">
      <formula>AND($CD$129="充当を優先（残額は還付）",$AY$124="")</formula>
    </cfRule>
  </conditionalFormatting>
  <conditionalFormatting sqref="AM143:AX145">
    <cfRule type="expression" dxfId="11" priority="2">
      <formula>IF(AND(AND($CV$105=3,$CD$129="充当を優先（残額は還付）"),OR($AY$124=1,$AY$124=3,$AY$124="")),TRUE,FALSE)</formula>
    </cfRule>
  </conditionalFormatting>
  <conditionalFormatting sqref="AM149:AX151">
    <cfRule type="expression" dxfId="10" priority="1">
      <formula>IF(AND(AND($CV$105=3,$CD$129="充当を優先（残額は還付）"),OR($AY$124=1,$AY$124=3,$AY$124="")),TRUE,FALSE)</formula>
    </cfRule>
  </conditionalFormatting>
  <dataValidations xWindow="882" yWindow="388" count="5">
    <dataValidation type="list" allowBlank="1" showInputMessage="1" showErrorMessage="1" error="概算保険料額が４０万円以上（片保険の場合は２０万円以上）の場合のみ「３」が選択できます。" sqref="CV105:CX107">
      <formula1>IF(DA105="可能",可能,$DD$106)</formula1>
    </dataValidation>
    <dataValidation type="list" allowBlank="1" showInputMessage="1" showErrorMessage="1" error="入力は下記のとおり_x000a_1：労働保険料のみに充当_x000a_2：一般拠出金のみに充当_x000a_3：労働保険料及び一般拠出金に充当_x000a_※還付請求を行う場合は設定不可" sqref="AY124:BA126">
      <formula1>INDIRECT(DL135)</formula1>
    </dataValidation>
    <dataValidation type="list" allowBlank="1" showInputMessage="1" showErrorMessage="1" error="料率が間違っております。" sqref="BB72:BM74">
      <formula1>確定雇用保険料率</formula1>
    </dataValidation>
    <dataValidation type="list" allowBlank="1" showInputMessage="1" showErrorMessage="1" sqref="BB99:BM101">
      <formula1>概算雇用保険料率</formula1>
    </dataValidation>
    <dataValidation type="list" allowBlank="1" showInputMessage="1" showErrorMessage="1" sqref="CD129:DD131">
      <formula1>還付</formula1>
    </dataValidation>
  </dataValidations>
  <printOptions horizontalCentered="1" verticalCentered="1"/>
  <pageMargins left="0.39370078740157483" right="0.39370078740157483" top="0.23622047244094491" bottom="0.23622047244094491" header="0.11811023622047245" footer="0.11811023622047245"/>
  <pageSetup paperSize="9" scale="47" orientation="portrait" r:id="rId1"/>
  <headerFooter alignWithMargins="0"/>
  <rowBreaks count="1" manualBreakCount="1">
    <brk id="102" max="114" man="1"/>
  </rowBreaks>
  <drawing r:id="rId2"/>
  <extLst>
    <ext xmlns:x14="http://schemas.microsoft.com/office/spreadsheetml/2009/9/main" uri="{78C0D931-6437-407d-A8EE-F0AAD7539E65}">
      <x14:conditionalFormattings>
        <x14:conditionalFormatting xmlns:xm="http://schemas.microsoft.com/office/excel/2006/main">
          <x14:cfRule type="expression" priority="8" id="{570CBDF0-09C1-490D-8311-AA5BF7FD1923}">
            <xm:f>OR('保険料計算シート（非表示）'!M25=4,'保険料計算シート（非表示）'!M25=5)</xm:f>
            <x14:dxf>
              <fill>
                <patternFill>
                  <bgColor theme="0" tint="-0.499984740745262"/>
                </patternFill>
              </fill>
            </x14:dxf>
          </x14:cfRule>
          <xm:sqref>AY124:BA126</xm:sqref>
        </x14:conditionalFormatting>
        <x14:conditionalFormatting xmlns:xm="http://schemas.microsoft.com/office/excel/2006/main">
          <x14:cfRule type="expression" priority="3" id="{8A7974ED-A4D7-4C10-8258-497A218D7159}">
            <xm:f>'保険料計算シート（非表示）'!M25=5</xm:f>
            <x14:dxf>
              <fill>
                <patternFill>
                  <bgColor theme="0" tint="-0.499984740745262"/>
                </patternFill>
              </fill>
            </x14:dxf>
          </x14:cfRule>
          <xm:sqref>CD129</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FF00"/>
    <pageSetUpPr fitToPage="1"/>
  </sheetPr>
  <dimension ref="A1:DZ75"/>
  <sheetViews>
    <sheetView zoomScaleNormal="100" zoomScaleSheetLayoutView="100" workbookViewId="0"/>
  </sheetViews>
  <sheetFormatPr defaultColWidth="0" defaultRowHeight="13" zeroHeight="1"/>
  <cols>
    <col min="1" max="93" width="1.1796875" style="629" customWidth="1"/>
    <col min="94" max="130" width="1.1796875" style="629" hidden="1" customWidth="1"/>
    <col min="131" max="16384" width="9" style="629" hidden="1"/>
  </cols>
  <sheetData>
    <row r="1" spans="1:93">
      <c r="A1" s="484"/>
      <c r="B1" s="484"/>
      <c r="C1" s="484"/>
      <c r="D1" s="484"/>
      <c r="E1" s="484"/>
      <c r="F1" s="484"/>
      <c r="G1" s="484"/>
      <c r="H1" s="484"/>
      <c r="I1" s="484"/>
      <c r="J1" s="484"/>
      <c r="K1" s="484"/>
      <c r="L1" s="484"/>
      <c r="M1" s="484"/>
      <c r="N1" s="484"/>
      <c r="O1" s="484"/>
      <c r="P1" s="484"/>
      <c r="Q1" s="484"/>
      <c r="R1" s="484"/>
      <c r="S1" s="484"/>
      <c r="T1" s="484"/>
      <c r="U1" s="484"/>
      <c r="V1" s="484"/>
      <c r="W1" s="484"/>
      <c r="X1" s="484"/>
      <c r="Y1" s="484"/>
      <c r="Z1" s="484"/>
      <c r="AA1" s="484"/>
      <c r="AB1" s="484"/>
      <c r="AC1" s="484"/>
      <c r="AD1" s="484"/>
      <c r="AE1" s="484"/>
      <c r="AF1" s="484"/>
      <c r="AG1" s="484"/>
      <c r="AH1" s="484"/>
      <c r="AI1" s="484"/>
      <c r="AJ1" s="484"/>
      <c r="AK1" s="484"/>
      <c r="AL1" s="484"/>
      <c r="AM1" s="484"/>
      <c r="AN1" s="484"/>
      <c r="AO1" s="484"/>
      <c r="AP1" s="484"/>
      <c r="AQ1" s="484"/>
      <c r="AR1" s="484"/>
      <c r="AS1" s="484"/>
      <c r="AT1" s="484"/>
      <c r="AU1" s="484"/>
      <c r="AV1" s="484"/>
      <c r="AW1" s="484"/>
      <c r="AX1" s="484"/>
      <c r="AY1" s="484"/>
      <c r="AZ1" s="484"/>
      <c r="BA1" s="484"/>
      <c r="BB1" s="484"/>
      <c r="BC1" s="484"/>
      <c r="BD1" s="484"/>
      <c r="BE1" s="484"/>
      <c r="BF1" s="484"/>
      <c r="BG1" s="484"/>
      <c r="BH1" s="484"/>
      <c r="BI1" s="484"/>
      <c r="BJ1" s="484"/>
      <c r="BK1" s="484"/>
      <c r="BL1" s="484"/>
      <c r="BM1" s="484"/>
      <c r="BN1" s="484"/>
      <c r="BO1" s="484"/>
      <c r="BP1" s="484"/>
      <c r="BQ1" s="484"/>
      <c r="BR1" s="484"/>
      <c r="BS1" s="484"/>
      <c r="BT1" s="484"/>
      <c r="BU1" s="484"/>
      <c r="BV1" s="484"/>
      <c r="BW1" s="484"/>
      <c r="BX1" s="484"/>
      <c r="BY1" s="484"/>
      <c r="BZ1" s="484"/>
      <c r="CA1" s="484"/>
      <c r="CB1" s="484"/>
      <c r="CC1" s="484"/>
      <c r="CD1" s="484"/>
      <c r="CE1" s="484"/>
      <c r="CF1" s="484"/>
      <c r="CG1" s="484"/>
      <c r="CH1" s="484"/>
      <c r="CI1" s="484"/>
      <c r="CJ1" s="484"/>
      <c r="CK1" s="484"/>
      <c r="CL1" s="502"/>
      <c r="CM1" s="502"/>
      <c r="CN1" s="502"/>
    </row>
    <row r="2" spans="1:93">
      <c r="A2" s="484"/>
      <c r="B2" s="484"/>
      <c r="C2" s="484"/>
      <c r="D2" s="484"/>
      <c r="E2" s="484"/>
      <c r="F2" s="484"/>
      <c r="G2" s="484"/>
      <c r="H2" s="484"/>
      <c r="I2" s="484"/>
      <c r="J2" s="484"/>
      <c r="K2" s="484"/>
      <c r="L2" s="484"/>
      <c r="M2" s="484"/>
      <c r="N2" s="484"/>
      <c r="O2" s="484"/>
      <c r="P2" s="484"/>
      <c r="Q2" s="484"/>
      <c r="R2" s="484"/>
      <c r="S2" s="484"/>
      <c r="T2" s="484"/>
      <c r="U2" s="484"/>
      <c r="V2" s="484"/>
      <c r="W2" s="484"/>
      <c r="X2" s="484"/>
      <c r="Y2" s="484"/>
      <c r="Z2" s="484"/>
      <c r="AA2" s="484"/>
      <c r="AB2" s="484"/>
      <c r="AC2" s="484"/>
      <c r="AD2" s="484"/>
      <c r="AE2" s="484"/>
      <c r="AF2" s="484"/>
      <c r="AG2" s="484"/>
      <c r="AH2" s="484"/>
      <c r="AI2" s="484"/>
      <c r="AJ2" s="484"/>
      <c r="AK2" s="484"/>
      <c r="AL2" s="484"/>
      <c r="AM2" s="484"/>
      <c r="AN2" s="484"/>
      <c r="AO2" s="484"/>
      <c r="AP2" s="484"/>
      <c r="AQ2" s="484"/>
      <c r="AR2" s="484"/>
      <c r="AS2" s="484"/>
      <c r="AT2" s="484"/>
      <c r="AU2" s="484"/>
      <c r="AV2" s="484"/>
      <c r="AW2" s="484"/>
      <c r="AX2" s="484"/>
      <c r="AY2" s="484"/>
      <c r="AZ2" s="484"/>
      <c r="BA2" s="484"/>
      <c r="BB2" s="484"/>
      <c r="BC2" s="2249" t="s">
        <v>535</v>
      </c>
      <c r="BD2" s="2250"/>
      <c r="BE2" s="2250"/>
      <c r="BF2" s="2250"/>
      <c r="BG2" s="2250"/>
      <c r="BH2" s="2250"/>
      <c r="BI2" s="2250"/>
      <c r="BJ2" s="2250"/>
      <c r="BK2" s="2250"/>
      <c r="BL2" s="2250"/>
      <c r="BM2" s="2250"/>
      <c r="BN2" s="2250"/>
      <c r="BO2" s="2250"/>
      <c r="BP2" s="2251"/>
      <c r="BQ2" s="484"/>
      <c r="BR2" s="484"/>
      <c r="BS2" s="484"/>
      <c r="BT2" s="484"/>
      <c r="BU2" s="484"/>
      <c r="BV2" s="484"/>
      <c r="BW2" s="484"/>
      <c r="BX2" s="484"/>
      <c r="BY2" s="484"/>
      <c r="BZ2" s="484"/>
      <c r="CA2" s="484"/>
      <c r="CB2" s="484"/>
      <c r="CC2" s="484"/>
      <c r="CD2" s="484"/>
      <c r="CE2" s="484"/>
      <c r="CF2" s="484"/>
      <c r="CG2" s="484"/>
      <c r="CH2" s="484"/>
      <c r="CI2" s="484"/>
      <c r="CJ2" s="484"/>
      <c r="CK2" s="484"/>
      <c r="CL2" s="502"/>
      <c r="CM2" s="502"/>
      <c r="CN2" s="502"/>
      <c r="CO2" s="484"/>
    </row>
    <row r="3" spans="1:93" ht="14">
      <c r="A3" s="485"/>
      <c r="B3" s="485"/>
      <c r="C3" s="485"/>
      <c r="D3" s="485"/>
      <c r="E3" s="485"/>
      <c r="F3" s="2222" t="s">
        <v>55</v>
      </c>
      <c r="G3" s="2222"/>
      <c r="H3" s="2222"/>
      <c r="I3" s="2222" t="s">
        <v>56</v>
      </c>
      <c r="J3" s="2222"/>
      <c r="K3" s="2222"/>
      <c r="L3" s="486"/>
      <c r="M3" s="484"/>
      <c r="N3" s="484"/>
      <c r="O3" s="484"/>
      <c r="P3" s="484"/>
      <c r="Q3" s="484"/>
      <c r="R3" s="484"/>
      <c r="S3" s="484"/>
      <c r="T3" s="484"/>
      <c r="U3" s="484"/>
      <c r="V3" s="484"/>
      <c r="W3" s="484"/>
      <c r="X3" s="484"/>
      <c r="Y3" s="484"/>
      <c r="Z3" s="484"/>
      <c r="AA3" s="484"/>
      <c r="AB3" s="487"/>
      <c r="AC3" s="2215" t="s">
        <v>57</v>
      </c>
      <c r="AD3" s="2215"/>
      <c r="AE3" s="2215"/>
      <c r="AF3" s="2215"/>
      <c r="AG3" s="2215"/>
      <c r="AH3" s="2215"/>
      <c r="AI3" s="2215"/>
      <c r="AJ3" s="2215"/>
      <c r="AK3" s="2215"/>
      <c r="AL3" s="2215"/>
      <c r="AM3" s="2215"/>
      <c r="AN3" s="2215"/>
      <c r="AO3" s="487"/>
      <c r="AP3" s="484"/>
      <c r="AQ3" s="2215" t="s">
        <v>507</v>
      </c>
      <c r="AR3" s="2215"/>
      <c r="AS3" s="2215"/>
      <c r="AT3" s="2215"/>
      <c r="AU3" s="2215"/>
      <c r="AV3" s="2215"/>
      <c r="AW3" s="2215"/>
      <c r="AX3" s="2215"/>
      <c r="AY3" s="2215"/>
      <c r="AZ3" s="2215"/>
      <c r="BA3" s="2215"/>
      <c r="BB3" s="2215"/>
      <c r="BC3" s="2252"/>
      <c r="BD3" s="2253"/>
      <c r="BE3" s="2253"/>
      <c r="BF3" s="2253"/>
      <c r="BG3" s="2253"/>
      <c r="BH3" s="2253"/>
      <c r="BI3" s="2253"/>
      <c r="BJ3" s="2253"/>
      <c r="BK3" s="2253"/>
      <c r="BL3" s="2253"/>
      <c r="BM3" s="2253"/>
      <c r="BN3" s="2253"/>
      <c r="BO3" s="2253"/>
      <c r="BP3" s="2254"/>
      <c r="BQ3" s="484"/>
      <c r="BR3" s="484"/>
      <c r="BS3" s="484"/>
      <c r="BT3" s="484"/>
      <c r="BU3" s="484"/>
      <c r="BV3" s="484"/>
      <c r="BW3" s="484"/>
      <c r="BX3" s="484"/>
      <c r="BY3" s="484"/>
      <c r="BZ3" s="484"/>
      <c r="CA3" s="484"/>
      <c r="CB3" s="484"/>
      <c r="CC3" s="484"/>
      <c r="CD3" s="484"/>
      <c r="CE3" s="484"/>
      <c r="CF3" s="484"/>
      <c r="CG3" s="484"/>
      <c r="CH3" s="484"/>
      <c r="CI3" s="484"/>
      <c r="CJ3" s="484"/>
      <c r="CK3" s="484"/>
      <c r="CL3" s="502"/>
      <c r="CM3" s="502"/>
      <c r="CN3" s="502"/>
      <c r="CO3" s="484"/>
    </row>
    <row r="4" spans="1:93" ht="14">
      <c r="A4" s="485"/>
      <c r="B4" s="485"/>
      <c r="C4" s="485"/>
      <c r="D4" s="485"/>
      <c r="E4" s="485"/>
      <c r="F4" s="2222"/>
      <c r="G4" s="2222"/>
      <c r="H4" s="2222"/>
      <c r="I4" s="2222"/>
      <c r="J4" s="2222"/>
      <c r="K4" s="2222"/>
      <c r="L4" s="486"/>
      <c r="M4" s="484"/>
      <c r="N4" s="484"/>
      <c r="O4" s="484"/>
      <c r="P4" s="484"/>
      <c r="Q4" s="484"/>
      <c r="R4" s="484"/>
      <c r="S4" s="484"/>
      <c r="T4" s="484"/>
      <c r="U4" s="484"/>
      <c r="V4" s="484"/>
      <c r="W4" s="484"/>
      <c r="X4" s="484"/>
      <c r="Y4" s="484"/>
      <c r="Z4" s="484"/>
      <c r="AA4" s="487"/>
      <c r="AB4" s="487"/>
      <c r="AC4" s="2215"/>
      <c r="AD4" s="2215"/>
      <c r="AE4" s="2215"/>
      <c r="AF4" s="2215"/>
      <c r="AG4" s="2215"/>
      <c r="AH4" s="2215"/>
      <c r="AI4" s="2215"/>
      <c r="AJ4" s="2215"/>
      <c r="AK4" s="2215"/>
      <c r="AL4" s="2215"/>
      <c r="AM4" s="2215"/>
      <c r="AN4" s="2215"/>
      <c r="AO4" s="487"/>
      <c r="AP4" s="484"/>
      <c r="AQ4" s="2215"/>
      <c r="AR4" s="2215"/>
      <c r="AS4" s="2215"/>
      <c r="AT4" s="2215"/>
      <c r="AU4" s="2215"/>
      <c r="AV4" s="2215"/>
      <c r="AW4" s="2215"/>
      <c r="AX4" s="2215"/>
      <c r="AY4" s="2215"/>
      <c r="AZ4" s="2215"/>
      <c r="BA4" s="2215"/>
      <c r="BB4" s="2215"/>
      <c r="BC4" s="2255" t="s">
        <v>536</v>
      </c>
      <c r="BD4" s="2256"/>
      <c r="BE4" s="2256"/>
      <c r="BF4" s="2256"/>
      <c r="BG4" s="2256"/>
      <c r="BH4" s="2256"/>
      <c r="BI4" s="2256"/>
      <c r="BJ4" s="2256"/>
      <c r="BK4" s="2256"/>
      <c r="BL4" s="2256"/>
      <c r="BM4" s="2256"/>
      <c r="BN4" s="2256"/>
      <c r="BO4" s="2256"/>
      <c r="BP4" s="2257"/>
      <c r="BQ4" s="484"/>
      <c r="BR4" s="484"/>
      <c r="BS4" s="484"/>
      <c r="BT4" s="484"/>
      <c r="BU4" s="484"/>
      <c r="BV4" s="484"/>
      <c r="BW4" s="484"/>
      <c r="BX4" s="484"/>
      <c r="BY4" s="484"/>
      <c r="BZ4" s="484"/>
      <c r="CA4" s="484"/>
      <c r="CB4" s="484"/>
      <c r="CC4" s="484"/>
      <c r="CD4" s="484"/>
      <c r="CE4" s="484"/>
      <c r="CF4" s="484"/>
      <c r="CG4" s="484"/>
      <c r="CH4" s="484"/>
      <c r="CI4" s="484"/>
      <c r="CJ4" s="484"/>
      <c r="CK4" s="484"/>
      <c r="CL4" s="502"/>
      <c r="CM4" s="502"/>
      <c r="CN4" s="502"/>
      <c r="CO4" s="484"/>
    </row>
    <row r="5" spans="1:93" ht="19.5" customHeight="1">
      <c r="A5" s="484"/>
      <c r="B5" s="484"/>
      <c r="C5" s="484"/>
      <c r="D5" s="484"/>
      <c r="E5" s="484"/>
      <c r="F5" s="488"/>
      <c r="G5" s="489"/>
      <c r="H5" s="489"/>
      <c r="I5" s="2213">
        <f>申告書記入イメージ!F27</f>
        <v>3</v>
      </c>
      <c r="J5" s="2213"/>
      <c r="K5" s="2213"/>
      <c r="L5" s="2213">
        <f>申告書記入イメージ!J27</f>
        <v>2</v>
      </c>
      <c r="M5" s="2213"/>
      <c r="N5" s="2213"/>
      <c r="O5" s="2213">
        <f>申告書記入イメージ!N27</f>
        <v>7</v>
      </c>
      <c r="P5" s="2213"/>
      <c r="Q5" s="2213"/>
      <c r="R5" s="2213">
        <f>申告書記入イメージ!R27</f>
        <v>0</v>
      </c>
      <c r="S5" s="2213"/>
      <c r="T5" s="2213"/>
      <c r="U5" s="2213">
        <f>申告書記入イメージ!V27</f>
        <v>1</v>
      </c>
      <c r="V5" s="2213"/>
      <c r="W5" s="2213"/>
      <c r="X5" s="490"/>
      <c r="Y5" s="491"/>
      <c r="Z5" s="484"/>
      <c r="AA5" s="484"/>
      <c r="AB5" s="484"/>
      <c r="AC5" s="2212"/>
      <c r="AD5" s="2213"/>
      <c r="AE5" s="2214"/>
      <c r="AF5" s="2212"/>
      <c r="AG5" s="2213"/>
      <c r="AH5" s="2214"/>
      <c r="AI5" s="484"/>
      <c r="AJ5" s="484"/>
      <c r="AK5" s="484"/>
      <c r="AL5" s="484"/>
      <c r="AM5" s="484"/>
      <c r="AN5" s="484"/>
      <c r="AO5" s="484"/>
      <c r="AP5" s="484"/>
      <c r="AQ5" s="2212"/>
      <c r="AR5" s="2213"/>
      <c r="AS5" s="2214"/>
      <c r="AT5" s="496" t="s">
        <v>527</v>
      </c>
      <c r="AU5" s="484"/>
      <c r="AV5" s="484"/>
      <c r="AW5" s="484"/>
      <c r="AX5" s="484"/>
      <c r="AY5" s="484"/>
      <c r="AZ5" s="484"/>
      <c r="BA5" s="484"/>
      <c r="BB5" s="484"/>
      <c r="BC5" s="484"/>
      <c r="BD5" s="484"/>
      <c r="BE5" s="484"/>
      <c r="BF5" s="484"/>
      <c r="BG5" s="484"/>
      <c r="BH5" s="484"/>
      <c r="BI5" s="484"/>
      <c r="BJ5" s="484"/>
      <c r="BK5" s="484"/>
      <c r="BL5" s="484"/>
      <c r="BM5" s="484"/>
      <c r="BN5" s="484"/>
      <c r="BO5" s="484"/>
      <c r="BP5" s="484"/>
      <c r="BQ5" s="484"/>
      <c r="BR5" s="484"/>
      <c r="BS5" s="484"/>
      <c r="BT5" s="484"/>
      <c r="BU5" s="501"/>
      <c r="BV5" s="501"/>
      <c r="BW5" s="501"/>
      <c r="BX5" s="501"/>
      <c r="BY5" s="636"/>
      <c r="BZ5" s="636"/>
      <c r="CA5" s="501" t="s">
        <v>532</v>
      </c>
      <c r="CB5" s="501"/>
      <c r="CC5" s="636"/>
      <c r="CD5" s="636"/>
      <c r="CE5" s="501" t="s">
        <v>533</v>
      </c>
      <c r="CF5" s="501"/>
      <c r="CG5" s="636"/>
      <c r="CH5" s="636"/>
      <c r="CI5" s="501" t="s">
        <v>534</v>
      </c>
      <c r="CJ5" s="501"/>
      <c r="CK5" s="501"/>
      <c r="CL5" s="503"/>
      <c r="CM5" s="502"/>
      <c r="CN5" s="502"/>
      <c r="CO5" s="484"/>
    </row>
    <row r="6" spans="1:93" ht="15.75" customHeight="1">
      <c r="A6" s="484"/>
      <c r="B6" s="484"/>
      <c r="C6" s="484"/>
      <c r="D6" s="484"/>
      <c r="E6" s="484"/>
      <c r="F6" s="484"/>
      <c r="G6" s="484"/>
      <c r="H6" s="484"/>
      <c r="I6" s="484"/>
      <c r="J6" s="484"/>
      <c r="K6" s="484"/>
      <c r="L6" s="484"/>
      <c r="M6" s="484"/>
      <c r="N6" s="484"/>
      <c r="O6" s="484"/>
      <c r="P6" s="484"/>
      <c r="Q6" s="484"/>
      <c r="R6" s="484"/>
      <c r="S6" s="484"/>
      <c r="T6" s="484"/>
      <c r="U6" s="484"/>
      <c r="V6" s="484"/>
      <c r="W6" s="484"/>
      <c r="X6" s="484"/>
      <c r="Y6" s="484"/>
      <c r="Z6" s="484"/>
      <c r="AA6" s="484"/>
      <c r="AB6" s="484"/>
      <c r="AC6" s="484"/>
      <c r="AD6" s="484"/>
      <c r="AE6" s="484"/>
      <c r="AF6" s="484"/>
      <c r="AG6" s="484"/>
      <c r="AH6" s="484"/>
      <c r="AI6" s="484"/>
      <c r="AJ6" s="484"/>
      <c r="AK6" s="484"/>
      <c r="AL6" s="484"/>
      <c r="AM6" s="484"/>
      <c r="AN6" s="484"/>
      <c r="AO6" s="484"/>
      <c r="AP6" s="484"/>
      <c r="AQ6" s="484"/>
      <c r="AR6" s="484"/>
      <c r="AS6" s="484"/>
      <c r="AT6" s="484"/>
      <c r="AU6" s="484"/>
      <c r="AV6" s="484"/>
      <c r="AW6" s="2234" t="s">
        <v>105</v>
      </c>
      <c r="AX6" s="2235"/>
      <c r="AY6" s="2235"/>
      <c r="AZ6" s="2235"/>
      <c r="BA6" s="2235"/>
      <c r="BB6" s="2235"/>
      <c r="BC6" s="2235"/>
      <c r="BD6" s="2235"/>
      <c r="BE6" s="2235"/>
      <c r="BF6" s="2235"/>
      <c r="BG6" s="2235"/>
      <c r="BH6" s="2235"/>
      <c r="BI6" s="2235"/>
      <c r="BJ6" s="2235"/>
      <c r="BK6" s="2235"/>
      <c r="BL6" s="2235"/>
      <c r="BM6" s="2235"/>
      <c r="BN6" s="2235"/>
      <c r="BO6" s="2235"/>
      <c r="BP6" s="2235"/>
      <c r="BQ6" s="2235"/>
      <c r="BR6" s="2235"/>
      <c r="BS6" s="2236"/>
      <c r="BT6" s="484"/>
      <c r="BU6" s="484"/>
      <c r="BV6" s="484"/>
      <c r="BW6" s="484"/>
      <c r="BX6" s="484"/>
      <c r="BY6" s="484"/>
      <c r="BZ6" s="484"/>
      <c r="CA6" s="484"/>
      <c r="CB6" s="484"/>
      <c r="CC6" s="484"/>
      <c r="CD6" s="484"/>
      <c r="CE6" s="484"/>
      <c r="CF6" s="484"/>
      <c r="CG6" s="484"/>
      <c r="CH6" s="484"/>
      <c r="CI6" s="484"/>
      <c r="CJ6" s="484"/>
      <c r="CK6" s="484"/>
      <c r="CL6" s="502"/>
      <c r="CM6" s="502"/>
      <c r="CN6" s="502"/>
      <c r="CO6" s="484"/>
    </row>
    <row r="7" spans="1:93" ht="19.25" customHeight="1">
      <c r="B7" s="2216" t="s">
        <v>503</v>
      </c>
      <c r="C7" s="2217"/>
      <c r="D7" s="2218"/>
      <c r="E7" s="2223" t="s">
        <v>31</v>
      </c>
      <c r="F7" s="2224"/>
      <c r="G7" s="2224"/>
      <c r="H7" s="2224"/>
      <c r="I7" s="2224"/>
      <c r="J7" s="2225"/>
      <c r="K7" s="492" t="s">
        <v>19</v>
      </c>
      <c r="L7" s="493"/>
      <c r="M7" s="494"/>
      <c r="N7" s="2223" t="s">
        <v>504</v>
      </c>
      <c r="O7" s="2224"/>
      <c r="P7" s="2224"/>
      <c r="Q7" s="2224"/>
      <c r="R7" s="2224"/>
      <c r="S7" s="2225"/>
      <c r="T7" s="2226" t="s">
        <v>505</v>
      </c>
      <c r="U7" s="2227"/>
      <c r="V7" s="2227"/>
      <c r="W7" s="2227"/>
      <c r="X7" s="2227"/>
      <c r="Y7" s="2227"/>
      <c r="Z7" s="2227"/>
      <c r="AA7" s="2227"/>
      <c r="AB7" s="2227"/>
      <c r="AC7" s="2227"/>
      <c r="AD7" s="2227"/>
      <c r="AE7" s="2227"/>
      <c r="AF7" s="2227"/>
      <c r="AG7" s="2227"/>
      <c r="AH7" s="2227"/>
      <c r="AI7" s="2227"/>
      <c r="AJ7" s="2227"/>
      <c r="AK7" s="2228"/>
      <c r="AL7" s="2226" t="s">
        <v>506</v>
      </c>
      <c r="AM7" s="2227"/>
      <c r="AN7" s="2227"/>
      <c r="AO7" s="2227"/>
      <c r="AP7" s="2227"/>
      <c r="AQ7" s="2227"/>
      <c r="AR7" s="2227"/>
      <c r="AS7" s="2228"/>
      <c r="AT7" s="484"/>
      <c r="AU7" s="484"/>
      <c r="AV7" s="484"/>
      <c r="AW7" s="2237" t="s">
        <v>508</v>
      </c>
      <c r="AX7" s="2238"/>
      <c r="AY7" s="2238"/>
      <c r="AZ7" s="2238"/>
      <c r="BA7" s="2239"/>
      <c r="BB7" s="2240" t="s">
        <v>509</v>
      </c>
      <c r="BC7" s="2241"/>
      <c r="BD7" s="2241"/>
      <c r="BE7" s="2241"/>
      <c r="BF7" s="2241"/>
      <c r="BG7" s="2242"/>
      <c r="BH7" s="2237" t="s">
        <v>510</v>
      </c>
      <c r="BI7" s="2238"/>
      <c r="BJ7" s="2238"/>
      <c r="BK7" s="2238"/>
      <c r="BL7" s="2238"/>
      <c r="BM7" s="2238"/>
      <c r="BN7" s="2239"/>
      <c r="BO7" s="2243" t="s">
        <v>511</v>
      </c>
      <c r="BP7" s="2244"/>
      <c r="BQ7" s="2244"/>
      <c r="BR7" s="2244"/>
      <c r="BS7" s="2245"/>
      <c r="BT7" s="484"/>
      <c r="BU7" s="484" t="s">
        <v>537</v>
      </c>
      <c r="BV7" s="484"/>
      <c r="BW7" s="484"/>
      <c r="BX7" s="484"/>
      <c r="BY7" s="484"/>
      <c r="BZ7" s="484"/>
      <c r="CA7" s="484"/>
      <c r="CB7" s="484"/>
      <c r="CC7" s="484"/>
      <c r="CD7" s="484"/>
      <c r="CE7" s="484"/>
      <c r="CF7" s="484"/>
      <c r="CG7" s="484"/>
      <c r="CH7" s="484"/>
      <c r="CI7" s="484"/>
      <c r="CJ7" s="484"/>
      <c r="CK7" s="484"/>
      <c r="CL7" s="502"/>
      <c r="CM7" s="502"/>
      <c r="CN7" s="502"/>
      <c r="CO7" s="484"/>
    </row>
    <row r="8" spans="1:93" ht="23.25" customHeight="1">
      <c r="B8" s="2219"/>
      <c r="C8" s="2220"/>
      <c r="D8" s="2221"/>
      <c r="E8" s="2203" t="str">
        <f>IF(申告書記入イメージ!M35=0,"",申告書記入イメージ!G35)</f>
        <v/>
      </c>
      <c r="F8" s="2200"/>
      <c r="G8" s="2200"/>
      <c r="H8" s="2199" t="str">
        <f>IF(申告書記入イメージ!M35=0,"",申告書記入イメージ!J35)</f>
        <v/>
      </c>
      <c r="I8" s="2200"/>
      <c r="J8" s="2204"/>
      <c r="K8" s="2203" t="str">
        <f>IF(申告書記入イメージ!M35=0,"",申告書記入イメージ!M35)</f>
        <v/>
      </c>
      <c r="L8" s="2200"/>
      <c r="M8" s="2204"/>
      <c r="N8" s="2203" t="str">
        <f>IF(申告書記入イメージ!M35=0,"",申告書記入イメージ!P35)</f>
        <v/>
      </c>
      <c r="O8" s="2200"/>
      <c r="P8" s="2200"/>
      <c r="Q8" s="2199" t="str">
        <f>IF(申告書記入イメージ!M35=0,"",申告書記入イメージ!S35)</f>
        <v/>
      </c>
      <c r="R8" s="2200"/>
      <c r="S8" s="2204"/>
      <c r="T8" s="2203" t="str">
        <f>IF(申告書記入イメージ!M35=0,"",申告書記入イメージ!V35)</f>
        <v/>
      </c>
      <c r="U8" s="2200"/>
      <c r="V8" s="2200"/>
      <c r="W8" s="2199" t="str">
        <f>IF(申告書記入イメージ!M35=0,"",申告書記入イメージ!Y35)</f>
        <v/>
      </c>
      <c r="X8" s="2200"/>
      <c r="Y8" s="2200"/>
      <c r="Z8" s="2199" t="str">
        <f>IF(申告書記入イメージ!M35=0,"",申告書記入イメージ!AB35)</f>
        <v/>
      </c>
      <c r="AA8" s="2200"/>
      <c r="AB8" s="2200"/>
      <c r="AC8" s="2199" t="str">
        <f>IF(申告書記入イメージ!M35=0,"",申告書記入イメージ!AE35)</f>
        <v/>
      </c>
      <c r="AD8" s="2200"/>
      <c r="AE8" s="2200"/>
      <c r="AF8" s="2199" t="str">
        <f>IF(申告書記入イメージ!M35=0,"",申告書記入イメージ!AH35)</f>
        <v/>
      </c>
      <c r="AG8" s="2200"/>
      <c r="AH8" s="2200"/>
      <c r="AI8" s="2199" t="str">
        <f>IF(申告書記入イメージ!M35=0,"",申告書記入イメージ!AK35)</f>
        <v/>
      </c>
      <c r="AJ8" s="2200"/>
      <c r="AK8" s="2204"/>
      <c r="AL8" s="2229" t="s">
        <v>29</v>
      </c>
      <c r="AM8" s="2230"/>
      <c r="AN8" s="2199">
        <f>申告書記入イメージ!AQ35</f>
        <v>0</v>
      </c>
      <c r="AO8" s="2200"/>
      <c r="AP8" s="2199">
        <f>申告書記入イメージ!AT35</f>
        <v>0</v>
      </c>
      <c r="AQ8" s="2200"/>
      <c r="AR8" s="2199">
        <f>申告書記入イメージ!AW35</f>
        <v>0</v>
      </c>
      <c r="AS8" s="2204"/>
      <c r="AT8" s="496" t="s">
        <v>526</v>
      </c>
      <c r="AU8" s="484"/>
      <c r="AV8" s="484"/>
      <c r="AW8" s="2231"/>
      <c r="AX8" s="2232"/>
      <c r="AY8" s="2232"/>
      <c r="AZ8" s="2232"/>
      <c r="BA8" s="2233"/>
      <c r="BB8" s="2231"/>
      <c r="BC8" s="2232"/>
      <c r="BD8" s="2232"/>
      <c r="BE8" s="2232"/>
      <c r="BF8" s="2232"/>
      <c r="BG8" s="2233"/>
      <c r="BH8" s="2246"/>
      <c r="BI8" s="2247"/>
      <c r="BJ8" s="2247"/>
      <c r="BK8" s="2247"/>
      <c r="BL8" s="2247"/>
      <c r="BM8" s="2247"/>
      <c r="BN8" s="2248"/>
      <c r="BO8" s="2231"/>
      <c r="BP8" s="2232"/>
      <c r="BQ8" s="2232"/>
      <c r="BR8" s="2232"/>
      <c r="BS8" s="2233"/>
      <c r="BT8" s="484"/>
      <c r="BU8" s="484"/>
      <c r="BV8" s="484"/>
      <c r="BW8" s="484"/>
      <c r="BX8" s="484"/>
      <c r="BY8" s="484"/>
      <c r="BZ8" s="484"/>
      <c r="CA8" s="484"/>
      <c r="CB8" s="484"/>
      <c r="CC8" s="484"/>
      <c r="CD8" s="484"/>
      <c r="CE8" s="484"/>
      <c r="CF8" s="484"/>
      <c r="CG8" s="484"/>
      <c r="CH8" s="484"/>
      <c r="CI8" s="484"/>
      <c r="CJ8" s="484"/>
      <c r="CK8" s="484"/>
      <c r="CL8" s="502"/>
      <c r="CM8" s="502"/>
      <c r="CN8" s="502"/>
      <c r="CO8" s="484"/>
    </row>
    <row r="9" spans="1:93">
      <c r="A9" s="484"/>
      <c r="B9" s="484"/>
      <c r="C9" s="495" t="s">
        <v>746</v>
      </c>
      <c r="D9" s="484"/>
      <c r="E9" s="484"/>
      <c r="F9" s="484"/>
      <c r="G9" s="484"/>
      <c r="H9" s="484"/>
      <c r="I9" s="484"/>
      <c r="J9" s="484"/>
      <c r="K9" s="484"/>
      <c r="L9" s="484"/>
      <c r="M9" s="484"/>
      <c r="N9" s="484"/>
      <c r="O9" s="484"/>
      <c r="P9" s="484"/>
      <c r="Q9" s="484"/>
      <c r="R9" s="484"/>
      <c r="S9" s="484"/>
      <c r="T9" s="484"/>
      <c r="U9" s="484"/>
      <c r="V9" s="484"/>
      <c r="W9" s="484"/>
      <c r="X9" s="484"/>
      <c r="Y9" s="484"/>
      <c r="Z9" s="484"/>
      <c r="AA9" s="484"/>
      <c r="AB9" s="484"/>
      <c r="AC9" s="495" t="s">
        <v>747</v>
      </c>
      <c r="AD9" s="484"/>
      <c r="AE9" s="484"/>
      <c r="AF9" s="484"/>
      <c r="AG9" s="484"/>
      <c r="AH9" s="484"/>
      <c r="AI9" s="484"/>
      <c r="AJ9" s="484"/>
      <c r="AK9" s="484"/>
      <c r="AL9" s="484"/>
      <c r="AM9" s="484"/>
      <c r="AN9" s="484"/>
      <c r="AO9" s="484"/>
      <c r="AP9" s="484"/>
      <c r="AQ9" s="484"/>
      <c r="AR9" s="484"/>
      <c r="AS9" s="484"/>
      <c r="AT9" s="484"/>
      <c r="AU9" s="484"/>
      <c r="AV9" s="484"/>
      <c r="AW9" s="484"/>
      <c r="AX9" s="484"/>
      <c r="AY9" s="484"/>
      <c r="AZ9" s="484"/>
      <c r="BA9" s="484"/>
      <c r="BB9" s="484"/>
      <c r="BC9" s="484"/>
      <c r="BD9" s="484"/>
      <c r="BE9" s="484"/>
      <c r="BF9" s="495" t="s">
        <v>519</v>
      </c>
      <c r="BG9" s="484"/>
      <c r="BH9" s="484"/>
      <c r="BI9" s="484"/>
      <c r="BJ9" s="484"/>
      <c r="BK9" s="484"/>
      <c r="BL9" s="484"/>
      <c r="BM9" s="484"/>
      <c r="BN9" s="484"/>
      <c r="BO9" s="484"/>
      <c r="BP9" s="484"/>
      <c r="BQ9" s="484"/>
      <c r="BR9" s="484"/>
      <c r="BS9" s="484"/>
      <c r="BT9" s="484"/>
      <c r="BU9" s="484"/>
      <c r="BV9" s="484"/>
      <c r="BW9" s="484"/>
      <c r="BX9" s="484"/>
      <c r="BY9" s="484"/>
      <c r="BZ9" s="484"/>
      <c r="CA9" s="484"/>
      <c r="CB9" s="484"/>
      <c r="CC9" s="484"/>
      <c r="CD9" s="484"/>
      <c r="CE9" s="484"/>
      <c r="CF9" s="484"/>
      <c r="CG9" s="484"/>
      <c r="CH9" s="484"/>
      <c r="CI9" s="484"/>
      <c r="CJ9" s="484"/>
      <c r="CK9" s="484"/>
      <c r="CL9" s="502"/>
      <c r="CM9" s="502"/>
      <c r="CN9" s="502"/>
      <c r="CO9" s="484"/>
    </row>
    <row r="10" spans="1:93">
      <c r="A10" s="484"/>
      <c r="B10" s="484"/>
      <c r="C10" s="2207" t="s">
        <v>512</v>
      </c>
      <c r="D10" s="2207"/>
      <c r="E10" s="2207"/>
      <c r="F10" s="484"/>
      <c r="G10" s="484"/>
      <c r="H10" s="2205" t="s">
        <v>514</v>
      </c>
      <c r="I10" s="2205"/>
      <c r="J10" s="2205"/>
      <c r="K10" s="2205"/>
      <c r="L10" s="484"/>
      <c r="M10" s="484"/>
      <c r="N10" s="2205" t="s">
        <v>515</v>
      </c>
      <c r="O10" s="2205"/>
      <c r="P10" s="2205"/>
      <c r="Q10" s="2205"/>
      <c r="R10" s="484"/>
      <c r="S10" s="484"/>
      <c r="T10" s="2205" t="s">
        <v>516</v>
      </c>
      <c r="U10" s="2205"/>
      <c r="V10" s="2205"/>
      <c r="W10" s="2205"/>
      <c r="X10" s="484"/>
      <c r="Y10" s="484"/>
      <c r="Z10" s="484"/>
      <c r="AA10" s="484"/>
      <c r="AB10" s="484"/>
      <c r="AC10" s="2207" t="s">
        <v>512</v>
      </c>
      <c r="AD10" s="2207"/>
      <c r="AE10" s="2207"/>
      <c r="AF10" s="484"/>
      <c r="AG10" s="484"/>
      <c r="AH10" s="2205" t="s">
        <v>514</v>
      </c>
      <c r="AI10" s="2205"/>
      <c r="AJ10" s="2205"/>
      <c r="AK10" s="2205"/>
      <c r="AL10" s="484"/>
      <c r="AM10" s="484"/>
      <c r="AN10" s="2205" t="s">
        <v>515</v>
      </c>
      <c r="AO10" s="2205"/>
      <c r="AP10" s="2205"/>
      <c r="AQ10" s="2205"/>
      <c r="AR10" s="484"/>
      <c r="AS10" s="484"/>
      <c r="AT10" s="2205" t="s">
        <v>516</v>
      </c>
      <c r="AU10" s="2205"/>
      <c r="AV10" s="2205"/>
      <c r="AW10" s="2205"/>
      <c r="AX10" s="484"/>
      <c r="AY10" s="484"/>
      <c r="AZ10" s="484"/>
      <c r="BA10" s="484"/>
      <c r="BB10" s="484"/>
      <c r="BC10" s="484"/>
      <c r="BD10" s="484"/>
      <c r="BE10" s="484"/>
      <c r="BF10" s="484"/>
      <c r="BG10" s="484"/>
      <c r="BH10" s="484"/>
      <c r="BI10" s="484"/>
      <c r="BJ10" s="484"/>
      <c r="BK10" s="484"/>
      <c r="BL10" s="484"/>
      <c r="BM10" s="484"/>
      <c r="BN10" s="484"/>
      <c r="BO10" s="484"/>
      <c r="BP10" s="484"/>
      <c r="BQ10" s="484"/>
      <c r="BR10" s="484"/>
      <c r="BS10" s="484"/>
      <c r="BT10" s="484"/>
      <c r="BU10" s="484"/>
      <c r="BV10" s="484"/>
      <c r="BW10" s="484"/>
      <c r="BX10" s="484"/>
      <c r="BY10" s="484"/>
      <c r="BZ10" s="484"/>
      <c r="CA10" s="484"/>
      <c r="CB10" s="484"/>
      <c r="CC10" s="484"/>
      <c r="CD10" s="484"/>
      <c r="CE10" s="484"/>
      <c r="CF10" s="484"/>
      <c r="CG10" s="484"/>
      <c r="CH10" s="484"/>
      <c r="CI10" s="484"/>
      <c r="CJ10" s="484"/>
      <c r="CK10" s="484"/>
      <c r="CL10" s="502"/>
      <c r="CM10" s="502"/>
      <c r="CN10" s="502"/>
      <c r="CO10" s="484"/>
    </row>
    <row r="11" spans="1:93">
      <c r="A11" s="484"/>
      <c r="B11" s="484"/>
      <c r="C11" s="2208"/>
      <c r="D11" s="2209"/>
      <c r="E11" s="2210"/>
      <c r="F11" s="2206" t="s">
        <v>513</v>
      </c>
      <c r="G11" s="2207"/>
      <c r="H11" s="2208"/>
      <c r="I11" s="2209"/>
      <c r="J11" s="2209"/>
      <c r="K11" s="2210"/>
      <c r="L11" s="2206" t="s">
        <v>513</v>
      </c>
      <c r="M11" s="2207"/>
      <c r="N11" s="2208"/>
      <c r="O11" s="2209"/>
      <c r="P11" s="2209"/>
      <c r="Q11" s="2210"/>
      <c r="R11" s="2206" t="s">
        <v>513</v>
      </c>
      <c r="S11" s="2207"/>
      <c r="T11" s="2208"/>
      <c r="U11" s="2209"/>
      <c r="V11" s="2209"/>
      <c r="W11" s="2210"/>
      <c r="X11" s="495" t="s">
        <v>517</v>
      </c>
      <c r="Y11" s="484"/>
      <c r="Z11" s="484"/>
      <c r="AA11" s="484"/>
      <c r="AB11" s="484"/>
      <c r="AC11" s="2208"/>
      <c r="AD11" s="2209"/>
      <c r="AE11" s="2210"/>
      <c r="AF11" s="2206" t="s">
        <v>513</v>
      </c>
      <c r="AG11" s="2207"/>
      <c r="AH11" s="2208"/>
      <c r="AI11" s="2209"/>
      <c r="AJ11" s="2209"/>
      <c r="AK11" s="2210"/>
      <c r="AL11" s="2206" t="s">
        <v>513</v>
      </c>
      <c r="AM11" s="2207"/>
      <c r="AN11" s="2208"/>
      <c r="AO11" s="2209"/>
      <c r="AP11" s="2209"/>
      <c r="AQ11" s="2210"/>
      <c r="AR11" s="2206" t="s">
        <v>513</v>
      </c>
      <c r="AS11" s="2207"/>
      <c r="AT11" s="2208"/>
      <c r="AU11" s="2209"/>
      <c r="AV11" s="2209"/>
      <c r="AW11" s="2210"/>
      <c r="AX11" s="495" t="s">
        <v>518</v>
      </c>
      <c r="AY11" s="484"/>
      <c r="AZ11" s="484"/>
      <c r="BA11" s="484"/>
      <c r="BB11" s="484"/>
      <c r="BC11" s="484"/>
      <c r="BD11" s="484"/>
      <c r="BE11" s="484"/>
      <c r="BF11" s="2208"/>
      <c r="BG11" s="2209"/>
      <c r="BH11" s="2209"/>
      <c r="BI11" s="2210"/>
      <c r="BJ11" s="495" t="s">
        <v>520</v>
      </c>
      <c r="BK11" s="484"/>
      <c r="BL11" s="484"/>
      <c r="BM11" s="484"/>
      <c r="BN11" s="484"/>
      <c r="BO11" s="484"/>
      <c r="BP11" s="484"/>
      <c r="BQ11" s="484"/>
      <c r="BR11" s="484"/>
      <c r="BS11" s="484"/>
      <c r="BT11" s="484"/>
      <c r="BU11" s="484"/>
      <c r="BV11" s="484"/>
      <c r="BW11" s="484"/>
      <c r="BX11" s="484"/>
      <c r="BY11" s="484"/>
      <c r="BZ11" s="484"/>
      <c r="CA11" s="484"/>
      <c r="CB11" s="484"/>
      <c r="CC11" s="484"/>
      <c r="CD11" s="484"/>
      <c r="CE11" s="484"/>
      <c r="CF11" s="484"/>
      <c r="CG11" s="484"/>
      <c r="CH11" s="484"/>
      <c r="CI11" s="484"/>
      <c r="CJ11" s="484"/>
      <c r="CK11" s="484"/>
      <c r="CL11" s="502"/>
      <c r="CM11" s="502"/>
      <c r="CN11" s="502"/>
      <c r="CO11" s="484"/>
    </row>
    <row r="12" spans="1:93">
      <c r="A12" s="484"/>
      <c r="B12" s="484"/>
      <c r="C12" s="500" t="s">
        <v>524</v>
      </c>
      <c r="D12" s="484"/>
      <c r="E12" s="484"/>
      <c r="F12" s="484"/>
      <c r="G12" s="484"/>
      <c r="H12" s="484"/>
      <c r="I12" s="484"/>
      <c r="J12" s="484"/>
      <c r="K12" s="484"/>
      <c r="L12" s="484"/>
      <c r="M12" s="484"/>
      <c r="N12" s="484"/>
      <c r="O12" s="484"/>
      <c r="P12" s="484"/>
      <c r="Q12" s="484"/>
      <c r="R12" s="500" t="s">
        <v>525</v>
      </c>
      <c r="S12" s="484"/>
      <c r="T12" s="484"/>
      <c r="U12" s="484"/>
      <c r="V12" s="484"/>
      <c r="W12" s="484"/>
      <c r="X12" s="484"/>
      <c r="Y12" s="484"/>
      <c r="Z12" s="484"/>
      <c r="AA12" s="484"/>
      <c r="AB12" s="484"/>
      <c r="AC12" s="484"/>
      <c r="AD12" s="484"/>
      <c r="AE12" s="484"/>
      <c r="AF12" s="484"/>
      <c r="AG12" s="500"/>
      <c r="AH12" s="484"/>
      <c r="AI12" s="484"/>
      <c r="AJ12" s="484"/>
      <c r="AK12" s="484"/>
      <c r="AL12" s="484"/>
      <c r="AM12" s="484"/>
      <c r="AN12" s="484"/>
      <c r="AO12" s="484"/>
      <c r="AP12" s="484"/>
      <c r="AQ12" s="484"/>
      <c r="AR12" s="484"/>
      <c r="AS12" s="484"/>
      <c r="AT12" s="484"/>
      <c r="AU12" s="484"/>
      <c r="AV12" s="484"/>
      <c r="AW12" s="484"/>
      <c r="AX12" s="484"/>
      <c r="AY12" s="484"/>
      <c r="AZ12" s="484"/>
      <c r="BA12" s="484"/>
      <c r="BB12" s="484"/>
      <c r="BC12" s="484"/>
      <c r="BD12" s="484"/>
      <c r="BE12" s="484"/>
      <c r="BF12" s="484"/>
      <c r="BG12" s="484"/>
      <c r="BH12" s="484"/>
      <c r="BI12" s="484"/>
      <c r="BJ12" s="484"/>
      <c r="BK12" s="484"/>
      <c r="BL12" s="484"/>
      <c r="BM12" s="484"/>
      <c r="BN12" s="484"/>
      <c r="BO12" s="484"/>
      <c r="BP12" s="484"/>
      <c r="BQ12" s="484"/>
      <c r="BR12" s="484"/>
      <c r="BS12" s="484"/>
      <c r="BT12" s="484"/>
      <c r="BU12" s="484"/>
      <c r="BV12" s="484"/>
      <c r="BW12" s="484"/>
      <c r="BX12" s="484"/>
      <c r="BY12" s="484"/>
      <c r="BZ12" s="484"/>
      <c r="CA12" s="484"/>
      <c r="CB12" s="484"/>
      <c r="CC12" s="484"/>
      <c r="CD12" s="484"/>
      <c r="CE12" s="484"/>
      <c r="CF12" s="484"/>
      <c r="CG12" s="484"/>
      <c r="CH12" s="484"/>
      <c r="CI12" s="484"/>
      <c r="CJ12" s="484"/>
      <c r="CK12" s="484"/>
      <c r="CL12" s="502"/>
      <c r="CM12" s="502"/>
      <c r="CN12" s="502"/>
      <c r="CO12" s="484"/>
    </row>
    <row r="13" spans="1:93" ht="14.25" customHeight="1">
      <c r="A13" s="484"/>
      <c r="B13" s="484"/>
      <c r="C13" s="497"/>
      <c r="D13" s="497"/>
      <c r="E13" s="497"/>
      <c r="F13" s="497"/>
      <c r="G13" s="497"/>
      <c r="H13" s="497"/>
      <c r="I13" s="497"/>
      <c r="J13" s="497"/>
      <c r="K13" s="497"/>
      <c r="L13" s="497"/>
      <c r="M13" s="2211" t="s">
        <v>522</v>
      </c>
      <c r="N13" s="2211"/>
      <c r="O13" s="484"/>
      <c r="P13" s="484"/>
      <c r="Q13" s="484"/>
      <c r="R13" s="497"/>
      <c r="S13" s="497"/>
      <c r="T13" s="497"/>
      <c r="U13" s="497"/>
      <c r="V13" s="497"/>
      <c r="W13" s="497"/>
      <c r="X13" s="497"/>
      <c r="Y13" s="497"/>
      <c r="Z13" s="497"/>
      <c r="AA13" s="497"/>
      <c r="AB13" s="2211" t="s">
        <v>522</v>
      </c>
      <c r="AC13" s="2211"/>
      <c r="AD13" s="484"/>
      <c r="AE13" s="484"/>
      <c r="AF13" s="484"/>
      <c r="AG13" s="484"/>
      <c r="AH13" s="484"/>
      <c r="AI13" s="484"/>
      <c r="AJ13" s="484"/>
      <c r="AK13" s="484"/>
      <c r="AL13" s="484"/>
      <c r="AM13" s="484"/>
      <c r="AN13" s="484"/>
      <c r="AO13" s="2261"/>
      <c r="AP13" s="2261"/>
      <c r="AQ13" s="2261"/>
      <c r="AR13" s="2261"/>
      <c r="AS13" s="498"/>
      <c r="AT13" s="498"/>
      <c r="AU13" s="484"/>
      <c r="AV13" s="484"/>
      <c r="AW13" s="484"/>
      <c r="AX13" s="484"/>
      <c r="AY13" s="484"/>
      <c r="AZ13" s="484"/>
      <c r="BA13" s="484"/>
      <c r="BB13" s="484"/>
      <c r="BC13" s="484"/>
      <c r="BD13" s="484"/>
      <c r="BE13" s="484"/>
      <c r="BF13" s="484"/>
      <c r="BG13" s="484"/>
      <c r="BH13" s="484"/>
      <c r="BI13" s="484"/>
      <c r="BJ13" s="484"/>
      <c r="BK13" s="484"/>
      <c r="BL13" s="484"/>
      <c r="BM13" s="484"/>
      <c r="BN13" s="498"/>
      <c r="BO13" s="498"/>
      <c r="BP13" s="484"/>
      <c r="BQ13" s="484"/>
      <c r="BR13" s="484"/>
      <c r="BS13" s="501"/>
      <c r="BT13" s="501"/>
      <c r="BU13" s="501"/>
      <c r="BV13" s="501"/>
      <c r="BW13" s="501"/>
      <c r="BX13" s="501"/>
      <c r="BY13" s="501"/>
      <c r="BZ13" s="501"/>
      <c r="CA13" s="501"/>
      <c r="CB13" s="501"/>
      <c r="CC13" s="501" t="s">
        <v>531</v>
      </c>
      <c r="CD13" s="501"/>
      <c r="CE13" s="501"/>
      <c r="CF13" s="501"/>
      <c r="CG13" s="501"/>
      <c r="CH13" s="484"/>
      <c r="CI13" s="484"/>
      <c r="CJ13" s="484"/>
      <c r="CK13" s="484"/>
      <c r="CL13" s="502"/>
      <c r="CM13" s="502"/>
      <c r="CN13" s="502"/>
      <c r="CO13" s="484"/>
    </row>
    <row r="14" spans="1:93" ht="14.25" customHeight="1">
      <c r="A14" s="484"/>
      <c r="B14" s="484"/>
      <c r="C14" s="2201" t="str">
        <f>申告書記入イメージ!G49</f>
        <v/>
      </c>
      <c r="D14" s="2202"/>
      <c r="E14" s="2202" t="str">
        <f>申告書記入イメージ!J49</f>
        <v/>
      </c>
      <c r="F14" s="2202"/>
      <c r="G14" s="2202" t="str">
        <f>申告書記入イメージ!M49</f>
        <v/>
      </c>
      <c r="H14" s="2202"/>
      <c r="I14" s="2202" t="str">
        <f>申告書記入イメージ!P49</f>
        <v/>
      </c>
      <c r="J14" s="2202"/>
      <c r="K14" s="2202" t="str">
        <f>申告書記入イメージ!S49</f>
        <v/>
      </c>
      <c r="L14" s="2202"/>
      <c r="M14" s="2202" t="str">
        <f>申告書記入イメージ!V49</f>
        <v/>
      </c>
      <c r="N14" s="2260"/>
      <c r="O14" s="633" t="s">
        <v>521</v>
      </c>
      <c r="P14" s="484"/>
      <c r="Q14" s="484"/>
      <c r="R14" s="2262" t="str">
        <f>申告書記入イメージ!AB49</f>
        <v/>
      </c>
      <c r="S14" s="2258"/>
      <c r="T14" s="2258" t="str">
        <f>申告書記入イメージ!AE49</f>
        <v/>
      </c>
      <c r="U14" s="2258"/>
      <c r="V14" s="2258" t="str">
        <f>申告書記入イメージ!AH49</f>
        <v/>
      </c>
      <c r="W14" s="2258"/>
      <c r="X14" s="2258" t="str">
        <f>申告書記入イメージ!AK49</f>
        <v/>
      </c>
      <c r="Y14" s="2258"/>
      <c r="Z14" s="2258" t="str">
        <f>申告書記入イメージ!AN49</f>
        <v/>
      </c>
      <c r="AA14" s="2258"/>
      <c r="AB14" s="2258" t="str">
        <f>申告書記入イメージ!AQ49</f>
        <v/>
      </c>
      <c r="AC14" s="2259"/>
      <c r="AD14" s="496" t="s">
        <v>523</v>
      </c>
      <c r="AE14" s="484"/>
      <c r="AF14" s="484"/>
      <c r="AG14" s="499"/>
      <c r="AH14" s="499"/>
      <c r="AI14" s="499"/>
      <c r="AJ14" s="499"/>
      <c r="AK14" s="499"/>
      <c r="AL14" s="499"/>
      <c r="AM14" s="499"/>
      <c r="AN14" s="499"/>
      <c r="AO14" s="499"/>
      <c r="AP14" s="499"/>
      <c r="AQ14" s="499"/>
      <c r="AR14" s="498"/>
      <c r="AS14" s="498"/>
      <c r="AT14" s="498"/>
      <c r="AU14" s="2152"/>
      <c r="AV14" s="2153"/>
      <c r="AW14" s="2154"/>
      <c r="AX14" s="499" t="s">
        <v>528</v>
      </c>
      <c r="AY14" s="484"/>
      <c r="AZ14" s="484"/>
      <c r="BA14" s="484"/>
      <c r="BB14" s="484"/>
      <c r="BC14" s="2152"/>
      <c r="BD14" s="2153"/>
      <c r="BE14" s="2154"/>
      <c r="BF14" s="499" t="s">
        <v>529</v>
      </c>
      <c r="BG14" s="484"/>
      <c r="BH14" s="484"/>
      <c r="BI14" s="484"/>
      <c r="BJ14" s="484"/>
      <c r="BK14" s="484"/>
      <c r="BL14" s="484"/>
      <c r="BM14" s="484"/>
      <c r="BN14" s="484"/>
      <c r="BO14" s="484"/>
      <c r="BP14" s="484"/>
      <c r="BQ14" s="484"/>
      <c r="BR14" s="484"/>
      <c r="BS14" s="500" t="s">
        <v>530</v>
      </c>
      <c r="BT14" s="484"/>
      <c r="BX14" s="484"/>
      <c r="BY14" s="484"/>
      <c r="BZ14" s="484"/>
      <c r="CA14" s="484"/>
      <c r="CB14" s="484"/>
      <c r="CC14" s="484"/>
      <c r="CD14" s="484"/>
      <c r="CE14" s="484"/>
      <c r="CF14" s="484"/>
      <c r="CG14" s="484"/>
      <c r="CH14" s="484"/>
      <c r="CI14" s="484"/>
      <c r="CJ14" s="484"/>
      <c r="CK14" s="484"/>
      <c r="CL14" s="502"/>
      <c r="CM14" s="502"/>
      <c r="CN14" s="502"/>
      <c r="CO14" s="484"/>
    </row>
    <row r="15" spans="1:93">
      <c r="A15" s="484"/>
      <c r="B15" s="484"/>
      <c r="C15" s="484"/>
      <c r="D15" s="484"/>
      <c r="E15" s="484"/>
      <c r="F15" s="484"/>
      <c r="G15" s="484"/>
      <c r="H15" s="484"/>
      <c r="I15" s="484"/>
      <c r="J15" s="484"/>
      <c r="K15" s="484"/>
      <c r="L15" s="484"/>
      <c r="M15" s="484"/>
      <c r="N15" s="484"/>
      <c r="O15" s="484"/>
      <c r="P15" s="484"/>
      <c r="Q15" s="484"/>
      <c r="R15" s="484"/>
      <c r="S15" s="484"/>
      <c r="T15" s="484"/>
      <c r="U15" s="484"/>
      <c r="V15" s="484"/>
      <c r="W15" s="484"/>
      <c r="X15" s="484"/>
      <c r="Y15" s="484"/>
      <c r="Z15" s="484"/>
      <c r="AA15" s="484"/>
      <c r="AB15" s="484"/>
      <c r="AC15" s="484"/>
      <c r="AD15" s="484"/>
      <c r="AE15" s="484"/>
      <c r="AF15" s="484"/>
      <c r="AG15" s="484"/>
      <c r="AH15" s="484"/>
      <c r="AI15" s="484"/>
      <c r="AJ15" s="484"/>
      <c r="AK15" s="484"/>
      <c r="AL15" s="484"/>
      <c r="AM15" s="484"/>
      <c r="AN15" s="484"/>
      <c r="AO15" s="484"/>
      <c r="AP15" s="484"/>
      <c r="AQ15" s="484"/>
      <c r="AR15" s="484"/>
      <c r="AS15" s="484"/>
      <c r="AT15" s="484"/>
      <c r="AU15" s="484"/>
      <c r="AV15" s="484"/>
      <c r="AW15" s="484"/>
      <c r="AX15" s="484"/>
      <c r="AY15" s="484"/>
      <c r="AZ15" s="484"/>
      <c r="BA15" s="484"/>
      <c r="BB15" s="484"/>
      <c r="BC15" s="484"/>
      <c r="BD15" s="484"/>
      <c r="BE15" s="484"/>
      <c r="BF15" s="484"/>
      <c r="BG15" s="484"/>
      <c r="BH15" s="484"/>
      <c r="BI15" s="484"/>
      <c r="BJ15" s="484"/>
      <c r="BK15" s="484"/>
      <c r="BL15" s="484"/>
      <c r="BM15" s="484"/>
      <c r="BN15" s="484"/>
      <c r="BO15" s="484"/>
      <c r="BP15" s="484"/>
      <c r="BQ15" s="484"/>
      <c r="BR15" s="484"/>
      <c r="BS15" s="484"/>
      <c r="BT15" s="484"/>
      <c r="BU15" s="484"/>
      <c r="BV15" s="484"/>
      <c r="BW15" s="484"/>
      <c r="BX15" s="484"/>
      <c r="BY15" s="484"/>
      <c r="BZ15" s="484"/>
      <c r="CA15" s="484"/>
      <c r="CB15" s="484"/>
      <c r="CC15" s="484"/>
      <c r="CD15" s="484"/>
      <c r="CE15" s="484"/>
      <c r="CF15" s="484"/>
      <c r="CG15" s="484"/>
      <c r="CH15" s="484"/>
      <c r="CI15" s="484"/>
      <c r="CJ15" s="484"/>
      <c r="CK15" s="484"/>
      <c r="CL15" s="502"/>
      <c r="CM15" s="502"/>
      <c r="CN15" s="502"/>
      <c r="CO15" s="484"/>
    </row>
    <row r="16" spans="1:93" ht="14" customHeight="1">
      <c r="A16" s="2177" t="s">
        <v>538</v>
      </c>
      <c r="B16" s="2178"/>
      <c r="C16" s="2179"/>
      <c r="D16" s="504"/>
      <c r="E16" s="506" t="s">
        <v>539</v>
      </c>
      <c r="F16" s="504"/>
      <c r="G16" s="504"/>
      <c r="H16" s="504"/>
      <c r="I16" s="504"/>
      <c r="J16" s="504"/>
      <c r="K16" s="504"/>
      <c r="L16" s="504"/>
      <c r="M16" s="504"/>
      <c r="N16" s="504"/>
      <c r="O16" s="504"/>
      <c r="P16" s="519"/>
      <c r="Q16" s="511"/>
      <c r="R16" s="511"/>
      <c r="S16" s="511"/>
      <c r="T16" s="511"/>
      <c r="U16" s="511" t="s">
        <v>544</v>
      </c>
      <c r="V16" s="511"/>
      <c r="W16" s="511"/>
      <c r="X16" s="511"/>
      <c r="Y16" s="511"/>
      <c r="Z16" s="511"/>
      <c r="AA16" s="511"/>
      <c r="AB16" s="511"/>
      <c r="AC16" s="511"/>
      <c r="AD16" s="511"/>
      <c r="AE16" s="511"/>
      <c r="AF16" s="2169" t="str">
        <f>申告書記入イメージ!AR54</f>
        <v>令和</v>
      </c>
      <c r="AG16" s="2169"/>
      <c r="AH16" s="2169"/>
      <c r="AI16" s="2169"/>
      <c r="AJ16" s="2176" t="str">
        <f>申告書記入イメージ!AV54</f>
        <v>5</v>
      </c>
      <c r="AK16" s="2169"/>
      <c r="AL16" s="2169"/>
      <c r="AM16" s="2169" t="s">
        <v>545</v>
      </c>
      <c r="AN16" s="2169"/>
      <c r="AO16" s="511"/>
      <c r="AP16" s="2169">
        <f>申告書記入イメージ!BA54</f>
        <v>4</v>
      </c>
      <c r="AQ16" s="2169"/>
      <c r="AR16" s="2169"/>
      <c r="AS16" s="2169" t="s">
        <v>546</v>
      </c>
      <c r="AT16" s="2169"/>
      <c r="AU16" s="511"/>
      <c r="AV16" s="2169">
        <f>申告書記入イメージ!BF54</f>
        <v>1</v>
      </c>
      <c r="AW16" s="2169"/>
      <c r="AX16" s="2169"/>
      <c r="AY16" s="2169" t="s">
        <v>547</v>
      </c>
      <c r="AZ16" s="2169"/>
      <c r="BA16" s="511"/>
      <c r="BB16" s="511"/>
      <c r="BC16" s="511" t="s">
        <v>550</v>
      </c>
      <c r="BD16" s="511"/>
      <c r="BE16" s="511"/>
      <c r="BF16" s="511"/>
      <c r="BG16" s="511"/>
      <c r="BH16" s="511"/>
      <c r="BI16" s="511"/>
      <c r="BJ16" s="2169" t="str">
        <f>申告書記入イメージ!BQ54</f>
        <v>令和</v>
      </c>
      <c r="BK16" s="2169"/>
      <c r="BL16" s="2169"/>
      <c r="BM16" s="2169"/>
      <c r="BN16" s="2176" t="str">
        <f>申告書記入イメージ!BU54</f>
        <v>6</v>
      </c>
      <c r="BO16" s="2169"/>
      <c r="BP16" s="2169"/>
      <c r="BQ16" s="2169" t="s">
        <v>545</v>
      </c>
      <c r="BR16" s="2169"/>
      <c r="BS16" s="511"/>
      <c r="BT16" s="2169">
        <f>申告書記入イメージ!BZ54</f>
        <v>3</v>
      </c>
      <c r="BU16" s="2169"/>
      <c r="BV16" s="2169"/>
      <c r="BW16" s="2169" t="s">
        <v>546</v>
      </c>
      <c r="BX16" s="2169"/>
      <c r="BY16" s="511"/>
      <c r="BZ16" s="2169">
        <f>申告書記入イメージ!CE54</f>
        <v>31</v>
      </c>
      <c r="CA16" s="2169"/>
      <c r="CB16" s="2169"/>
      <c r="CC16" s="2169" t="s">
        <v>547</v>
      </c>
      <c r="CD16" s="2169"/>
      <c r="CE16" s="511"/>
      <c r="CF16" s="511"/>
      <c r="CG16" s="511" t="s">
        <v>551</v>
      </c>
      <c r="CH16" s="511"/>
      <c r="CI16" s="511"/>
      <c r="CJ16" s="511"/>
      <c r="CK16" s="520"/>
      <c r="CL16" s="2076" t="s">
        <v>570</v>
      </c>
      <c r="CM16" s="2076"/>
      <c r="CN16" s="2268" t="s">
        <v>572</v>
      </c>
      <c r="CO16" s="2268"/>
    </row>
    <row r="17" spans="1:93">
      <c r="A17" s="2180"/>
      <c r="B17" s="2181"/>
      <c r="C17" s="2182"/>
      <c r="D17" s="505"/>
      <c r="E17" s="505" t="s">
        <v>540</v>
      </c>
      <c r="F17" s="505"/>
      <c r="G17" s="505"/>
      <c r="H17" s="505"/>
      <c r="I17" s="505"/>
      <c r="J17" s="505"/>
      <c r="K17" s="505" t="s">
        <v>541</v>
      </c>
      <c r="L17" s="505"/>
      <c r="M17" s="505"/>
      <c r="N17" s="505"/>
      <c r="O17" s="505"/>
      <c r="P17" s="522"/>
      <c r="Q17" s="510"/>
      <c r="R17" s="2283" t="s">
        <v>574</v>
      </c>
      <c r="S17" s="2283"/>
      <c r="T17" s="2283"/>
      <c r="U17" s="2283"/>
      <c r="V17" s="2283"/>
      <c r="W17" s="2283"/>
      <c r="X17" s="2283"/>
      <c r="Y17" s="2283"/>
      <c r="Z17" s="2283"/>
      <c r="AA17" s="2283"/>
      <c r="AB17" s="2283"/>
      <c r="AC17" s="2283"/>
      <c r="AD17" s="2283"/>
      <c r="AE17" s="2283"/>
      <c r="AF17" s="2283"/>
      <c r="AG17" s="2283"/>
      <c r="AH17" s="2283"/>
      <c r="AI17" s="2283"/>
      <c r="AJ17" s="2283"/>
      <c r="AK17" s="2283"/>
      <c r="AL17" s="2283"/>
      <c r="AM17" s="2283"/>
      <c r="AN17" s="2283"/>
      <c r="AO17" s="2283"/>
      <c r="AP17" s="2283"/>
      <c r="AQ17" s="2283"/>
      <c r="AR17" s="523"/>
      <c r="AS17" s="517"/>
      <c r="AT17" s="514" t="s">
        <v>548</v>
      </c>
      <c r="AU17" s="513"/>
      <c r="AV17" s="512"/>
      <c r="AW17" s="512"/>
      <c r="AX17" s="512"/>
      <c r="AY17" s="512"/>
      <c r="AZ17" s="512"/>
      <c r="BA17" s="512"/>
      <c r="BB17" s="512"/>
      <c r="BC17" s="512"/>
      <c r="BD17" s="512"/>
      <c r="BE17" s="512"/>
      <c r="BF17" s="512"/>
      <c r="BG17" s="524"/>
      <c r="BH17" s="522"/>
      <c r="BI17" s="2282" t="s">
        <v>575</v>
      </c>
      <c r="BJ17" s="2282"/>
      <c r="BK17" s="2282"/>
      <c r="BL17" s="2282"/>
      <c r="BM17" s="2282"/>
      <c r="BN17" s="2282"/>
      <c r="BO17" s="2282"/>
      <c r="BP17" s="2282"/>
      <c r="BQ17" s="2282"/>
      <c r="BR17" s="2282"/>
      <c r="BS17" s="2282"/>
      <c r="BT17" s="2282"/>
      <c r="BU17" s="2282"/>
      <c r="BV17" s="2282"/>
      <c r="BW17" s="2282"/>
      <c r="BX17" s="2282"/>
      <c r="BY17" s="2282"/>
      <c r="BZ17" s="2282"/>
      <c r="CA17" s="2282"/>
      <c r="CB17" s="2282"/>
      <c r="CC17" s="2282"/>
      <c r="CD17" s="2282"/>
      <c r="CE17" s="2282"/>
      <c r="CF17" s="2282"/>
      <c r="CG17" s="2282"/>
      <c r="CH17" s="2282"/>
      <c r="CI17" s="2282"/>
      <c r="CJ17" s="2282"/>
      <c r="CK17" s="525"/>
      <c r="CL17" s="2076"/>
      <c r="CM17" s="2076"/>
      <c r="CN17" s="2268"/>
      <c r="CO17" s="2268"/>
    </row>
    <row r="18" spans="1:93">
      <c r="A18" s="2180"/>
      <c r="B18" s="2181"/>
      <c r="C18" s="2182"/>
      <c r="D18" s="2183" t="s">
        <v>542</v>
      </c>
      <c r="E18" s="2183"/>
      <c r="F18" s="2183"/>
      <c r="G18" s="2183"/>
      <c r="H18" s="2183"/>
      <c r="I18" s="2183"/>
      <c r="J18" s="2183"/>
      <c r="K18" s="2183"/>
      <c r="L18" s="2183"/>
      <c r="M18" s="2183"/>
      <c r="N18" s="2183"/>
      <c r="O18" s="2183"/>
      <c r="P18" s="526" t="s">
        <v>552</v>
      </c>
      <c r="Q18" s="523"/>
      <c r="R18" s="523"/>
      <c r="S18" s="523"/>
      <c r="T18" s="523"/>
      <c r="U18" s="523"/>
      <c r="V18" s="523"/>
      <c r="W18" s="523"/>
      <c r="X18" s="523"/>
      <c r="Y18" s="523"/>
      <c r="Z18" s="523"/>
      <c r="AA18" s="523"/>
      <c r="AB18" s="523"/>
      <c r="AC18" s="523"/>
      <c r="AD18" s="523"/>
      <c r="AE18" s="523"/>
      <c r="AF18" s="523"/>
      <c r="AG18" s="523"/>
      <c r="AH18" s="523"/>
      <c r="AI18" s="523"/>
      <c r="AJ18" s="523"/>
      <c r="AK18" s="523"/>
      <c r="AL18" s="523"/>
      <c r="AM18" s="523"/>
      <c r="AN18" s="523"/>
      <c r="AO18" s="523"/>
      <c r="AP18" s="523" t="s">
        <v>553</v>
      </c>
      <c r="AQ18" s="523"/>
      <c r="AR18" s="523"/>
      <c r="AS18" s="518"/>
      <c r="AT18" s="515" t="s">
        <v>558</v>
      </c>
      <c r="AU18" s="516"/>
      <c r="AV18" s="516"/>
      <c r="AW18" s="516"/>
      <c r="AX18" s="516" t="s">
        <v>549</v>
      </c>
      <c r="AY18" s="516"/>
      <c r="AZ18" s="516"/>
      <c r="BA18" s="516"/>
      <c r="BB18" s="516"/>
      <c r="BC18" s="516"/>
      <c r="BD18" s="516"/>
      <c r="BE18" s="516"/>
      <c r="BF18" s="516"/>
      <c r="BG18" s="516"/>
      <c r="BH18" s="526" t="s">
        <v>552</v>
      </c>
      <c r="BI18" s="528"/>
      <c r="BJ18" s="528"/>
      <c r="BK18" s="528"/>
      <c r="BL18" s="528"/>
      <c r="BM18" s="528"/>
      <c r="BN18" s="528"/>
      <c r="BO18" s="528"/>
      <c r="BP18" s="528"/>
      <c r="BQ18" s="528"/>
      <c r="BR18" s="528"/>
      <c r="BS18" s="528"/>
      <c r="BT18" s="528"/>
      <c r="BU18" s="528"/>
      <c r="BV18" s="528"/>
      <c r="BW18" s="528"/>
      <c r="BX18" s="528"/>
      <c r="BY18" s="528"/>
      <c r="BZ18" s="528"/>
      <c r="CA18" s="528"/>
      <c r="CB18" s="528"/>
      <c r="CC18" s="528"/>
      <c r="CD18" s="528"/>
      <c r="CE18" s="528"/>
      <c r="CF18" s="528"/>
      <c r="CG18" s="528"/>
      <c r="CH18" s="523" t="s">
        <v>555</v>
      </c>
      <c r="CI18" s="528"/>
      <c r="CJ18" s="528"/>
      <c r="CK18" s="529"/>
      <c r="CL18" s="2076"/>
      <c r="CM18" s="2076"/>
      <c r="CN18" s="2268"/>
      <c r="CO18" s="2268"/>
    </row>
    <row r="19" spans="1:93">
      <c r="A19" s="2180"/>
      <c r="B19" s="2181"/>
      <c r="C19" s="2182"/>
      <c r="D19" s="2184"/>
      <c r="E19" s="2184"/>
      <c r="F19" s="2184"/>
      <c r="G19" s="2184"/>
      <c r="H19" s="2184"/>
      <c r="I19" s="2184"/>
      <c r="J19" s="2184"/>
      <c r="K19" s="2184"/>
      <c r="L19" s="2184"/>
      <c r="M19" s="2184"/>
      <c r="N19" s="2184"/>
      <c r="O19" s="2184"/>
      <c r="P19" s="530"/>
      <c r="Q19" s="531"/>
      <c r="R19" s="531"/>
      <c r="S19" s="531"/>
      <c r="T19" s="567"/>
      <c r="U19" s="567"/>
      <c r="V19" s="567"/>
      <c r="W19" s="567"/>
      <c r="X19" s="2168" t="str">
        <f>申告書記入イメージ!V61</f>
        <v/>
      </c>
      <c r="Y19" s="2168"/>
      <c r="Z19" s="2168" t="str">
        <f>申告書記入イメージ!Y61</f>
        <v/>
      </c>
      <c r="AA19" s="2168"/>
      <c r="AB19" s="2168" t="str">
        <f>申告書記入イメージ!AB61</f>
        <v/>
      </c>
      <c r="AC19" s="2168"/>
      <c r="AD19" s="2168" t="str">
        <f>申告書記入イメージ!AE61</f>
        <v/>
      </c>
      <c r="AE19" s="2168"/>
      <c r="AF19" s="2168" t="str">
        <f>申告書記入イメージ!AH61</f>
        <v/>
      </c>
      <c r="AG19" s="2168"/>
      <c r="AH19" s="2168" t="str">
        <f>申告書記入イメージ!AK61</f>
        <v/>
      </c>
      <c r="AI19" s="2168"/>
      <c r="AJ19" s="2168" t="str">
        <f>申告書記入イメージ!AN61</f>
        <v/>
      </c>
      <c r="AK19" s="2168"/>
      <c r="AL19" s="2168" t="str">
        <f>申告書記入イメージ!AQ61</f>
        <v/>
      </c>
      <c r="AM19" s="2168"/>
      <c r="AN19" s="2168" t="str">
        <f>申告書記入イメージ!AT61</f>
        <v/>
      </c>
      <c r="AO19" s="2168"/>
      <c r="AP19" s="531" t="s">
        <v>554</v>
      </c>
      <c r="AQ19" s="531"/>
      <c r="AR19" s="512"/>
      <c r="AS19" s="524"/>
      <c r="AT19" s="2170">
        <f>申告書記入イメージ!BB62</f>
        <v>18.5</v>
      </c>
      <c r="AU19" s="2171"/>
      <c r="AV19" s="2171"/>
      <c r="AW19" s="2171"/>
      <c r="AX19" s="2171"/>
      <c r="AY19" s="2171"/>
      <c r="AZ19" s="2171"/>
      <c r="BA19" s="2171"/>
      <c r="BB19" s="2171"/>
      <c r="BC19" s="2171"/>
      <c r="BD19" s="2171"/>
      <c r="BE19" s="2171"/>
      <c r="BF19" s="2171"/>
      <c r="BG19" s="2172"/>
      <c r="BH19" s="532"/>
      <c r="BI19" s="533"/>
      <c r="BJ19" s="533"/>
      <c r="BK19" s="572"/>
      <c r="BL19" s="2266" t="str">
        <f>申告書記入イメージ!BR61</f>
        <v/>
      </c>
      <c r="BM19" s="2266"/>
      <c r="BN19" s="2266" t="str">
        <f>申告書記入イメージ!BU61</f>
        <v/>
      </c>
      <c r="BO19" s="2266"/>
      <c r="BP19" s="2266" t="str">
        <f>申告書記入イメージ!BX61</f>
        <v/>
      </c>
      <c r="BQ19" s="2266"/>
      <c r="BR19" s="2266" t="str">
        <f>申告書記入イメージ!CA61</f>
        <v/>
      </c>
      <c r="BS19" s="2266"/>
      <c r="BT19" s="2266" t="str">
        <f>申告書記入イメージ!CD61</f>
        <v/>
      </c>
      <c r="BU19" s="2266"/>
      <c r="BV19" s="2266" t="str">
        <f>申告書記入イメージ!CG61</f>
        <v/>
      </c>
      <c r="BW19" s="2266"/>
      <c r="BX19" s="2266" t="str">
        <f>申告書記入イメージ!CJ61</f>
        <v/>
      </c>
      <c r="BY19" s="2266"/>
      <c r="BZ19" s="2266" t="str">
        <f>申告書記入イメージ!CM61</f>
        <v/>
      </c>
      <c r="CA19" s="2266"/>
      <c r="CB19" s="2266" t="str">
        <f>申告書記入イメージ!CP61</f>
        <v/>
      </c>
      <c r="CC19" s="2266"/>
      <c r="CD19" s="2266" t="str">
        <f>申告書記入イメージ!CS61</f>
        <v/>
      </c>
      <c r="CE19" s="2266"/>
      <c r="CF19" s="2266" t="str">
        <f>申告書記入イメージ!CV61</f>
        <v/>
      </c>
      <c r="CG19" s="2266"/>
      <c r="CH19" s="533"/>
      <c r="CI19" s="533" t="s">
        <v>556</v>
      </c>
      <c r="CJ19" s="533"/>
      <c r="CK19" s="534"/>
      <c r="CL19" s="2076"/>
      <c r="CM19" s="2076"/>
      <c r="CN19" s="2268"/>
      <c r="CO19" s="2268"/>
    </row>
    <row r="20" spans="1:93">
      <c r="A20" s="2180"/>
      <c r="B20" s="2181"/>
      <c r="C20" s="2182"/>
      <c r="D20" s="2185" t="s">
        <v>543</v>
      </c>
      <c r="E20" s="2183"/>
      <c r="F20" s="2183"/>
      <c r="G20" s="2183"/>
      <c r="H20" s="2183"/>
      <c r="I20" s="2183"/>
      <c r="J20" s="2183"/>
      <c r="K20" s="2183"/>
      <c r="L20" s="2183"/>
      <c r="M20" s="2183"/>
      <c r="N20" s="2183"/>
      <c r="O20" s="2186"/>
      <c r="P20" s="526" t="s">
        <v>557</v>
      </c>
      <c r="Q20" s="498"/>
      <c r="R20" s="498"/>
      <c r="S20" s="498"/>
      <c r="T20" s="498"/>
      <c r="U20" s="498"/>
      <c r="V20" s="484"/>
      <c r="W20" s="484"/>
      <c r="X20" s="634"/>
      <c r="Y20" s="634"/>
      <c r="Z20" s="484"/>
      <c r="AA20" s="484"/>
      <c r="AB20" s="484"/>
      <c r="AC20" s="484"/>
      <c r="AD20" s="484"/>
      <c r="AE20" s="484"/>
      <c r="AF20" s="484"/>
      <c r="AG20" s="484"/>
      <c r="AH20" s="484"/>
      <c r="AI20" s="484"/>
      <c r="AJ20" s="484"/>
      <c r="AK20" s="484"/>
      <c r="AL20" s="484"/>
      <c r="AM20" s="484"/>
      <c r="AN20" s="484"/>
      <c r="AO20" s="484"/>
      <c r="AP20" s="523" t="s">
        <v>559</v>
      </c>
      <c r="AQ20" s="523"/>
      <c r="AR20" s="523"/>
      <c r="AS20" s="518"/>
      <c r="AT20" s="527" t="s">
        <v>557</v>
      </c>
      <c r="AU20" s="508"/>
      <c r="AV20" s="508"/>
      <c r="AW20" s="508"/>
      <c r="AX20" s="516" t="s">
        <v>549</v>
      </c>
      <c r="AY20" s="508"/>
      <c r="AZ20" s="508"/>
      <c r="BA20" s="508"/>
      <c r="BB20" s="508"/>
      <c r="BC20" s="508"/>
      <c r="BD20" s="508"/>
      <c r="BE20" s="508"/>
      <c r="BF20" s="508"/>
      <c r="BG20" s="509"/>
      <c r="BH20" s="527" t="s">
        <v>557</v>
      </c>
      <c r="BI20" s="508"/>
      <c r="BJ20" s="508"/>
      <c r="BK20" s="508"/>
      <c r="BL20" s="508"/>
      <c r="BM20" s="508"/>
      <c r="BN20" s="508"/>
      <c r="BO20" s="508"/>
      <c r="BP20" s="508"/>
      <c r="BQ20" s="508"/>
      <c r="BR20" s="508"/>
      <c r="BS20" s="508"/>
      <c r="BT20" s="508"/>
      <c r="BU20" s="508"/>
      <c r="BV20" s="508"/>
      <c r="BW20" s="508"/>
      <c r="BX20" s="508"/>
      <c r="BY20" s="508"/>
      <c r="BZ20" s="508"/>
      <c r="CA20" s="508"/>
      <c r="CB20" s="508"/>
      <c r="CC20" s="508"/>
      <c r="CD20" s="508"/>
      <c r="CE20" s="508"/>
      <c r="CF20" s="508"/>
      <c r="CG20" s="508"/>
      <c r="CH20" s="523" t="s">
        <v>560</v>
      </c>
      <c r="CI20" s="528"/>
      <c r="CJ20" s="528"/>
      <c r="CK20" s="529"/>
      <c r="CL20" s="2076"/>
      <c r="CM20" s="2076"/>
      <c r="CN20" s="2268"/>
      <c r="CO20" s="2268"/>
    </row>
    <row r="21" spans="1:93">
      <c r="A21" s="2180"/>
      <c r="B21" s="2181"/>
      <c r="C21" s="2182"/>
      <c r="D21" s="2187"/>
      <c r="E21" s="2188"/>
      <c r="F21" s="2188"/>
      <c r="G21" s="2188"/>
      <c r="H21" s="2188"/>
      <c r="I21" s="2188"/>
      <c r="J21" s="2188"/>
      <c r="K21" s="2188"/>
      <c r="L21" s="2188"/>
      <c r="M21" s="2188"/>
      <c r="N21" s="2188"/>
      <c r="O21" s="2189"/>
      <c r="P21" s="507"/>
      <c r="Q21" s="507"/>
      <c r="R21" s="507"/>
      <c r="S21" s="507"/>
      <c r="T21" s="570"/>
      <c r="U21" s="570"/>
      <c r="V21" s="568"/>
      <c r="W21" s="568"/>
      <c r="X21" s="2168" t="str">
        <f>申告書記入イメージ!V66</f>
        <v/>
      </c>
      <c r="Y21" s="2168"/>
      <c r="Z21" s="2168" t="str">
        <f>申告書記入イメージ!Y66</f>
        <v/>
      </c>
      <c r="AA21" s="2168"/>
      <c r="AB21" s="2168" t="str">
        <f>申告書記入イメージ!AB66</f>
        <v/>
      </c>
      <c r="AC21" s="2168"/>
      <c r="AD21" s="2168" t="str">
        <f>申告書記入イメージ!AE66</f>
        <v/>
      </c>
      <c r="AE21" s="2168"/>
      <c r="AF21" s="2168" t="str">
        <f>申告書記入イメージ!AH66</f>
        <v/>
      </c>
      <c r="AG21" s="2168"/>
      <c r="AH21" s="2168" t="str">
        <f>申告書記入イメージ!AK66</f>
        <v/>
      </c>
      <c r="AI21" s="2168"/>
      <c r="AJ21" s="2168" t="str">
        <f>申告書記入イメージ!AN66</f>
        <v/>
      </c>
      <c r="AK21" s="2168"/>
      <c r="AL21" s="2168" t="str">
        <f>申告書記入イメージ!AQ66</f>
        <v/>
      </c>
      <c r="AM21" s="2168"/>
      <c r="AN21" s="2168" t="str">
        <f>申告書記入イメージ!AT66</f>
        <v/>
      </c>
      <c r="AO21" s="2168"/>
      <c r="AP21" s="531" t="s">
        <v>554</v>
      </c>
      <c r="AQ21" s="531"/>
      <c r="AR21" s="512"/>
      <c r="AS21" s="524"/>
      <c r="AT21" s="2173">
        <f>IF(申告書記入イメージ!BB67="","",申告書記入イメージ!BB67)</f>
        <v>3</v>
      </c>
      <c r="AU21" s="2174"/>
      <c r="AV21" s="2174"/>
      <c r="AW21" s="2174"/>
      <c r="AX21" s="2174"/>
      <c r="AY21" s="2174"/>
      <c r="AZ21" s="2174"/>
      <c r="BA21" s="2174"/>
      <c r="BB21" s="2174"/>
      <c r="BC21" s="2174"/>
      <c r="BD21" s="2174"/>
      <c r="BE21" s="2174"/>
      <c r="BF21" s="2174"/>
      <c r="BG21" s="2175"/>
      <c r="BH21" s="535"/>
      <c r="BI21" s="498"/>
      <c r="BJ21" s="498"/>
      <c r="BK21" s="568"/>
      <c r="BL21" s="2267" t="str">
        <f>申告書記入イメージ!BR66</f>
        <v/>
      </c>
      <c r="BM21" s="2267"/>
      <c r="BN21" s="2267" t="str">
        <f>申告書記入イメージ!BU66</f>
        <v/>
      </c>
      <c r="BO21" s="2267"/>
      <c r="BP21" s="2267" t="str">
        <f>申告書記入イメージ!BX66</f>
        <v/>
      </c>
      <c r="BQ21" s="2267"/>
      <c r="BR21" s="2267" t="str">
        <f>申告書記入イメージ!CA66</f>
        <v/>
      </c>
      <c r="BS21" s="2267"/>
      <c r="BT21" s="2267" t="str">
        <f>申告書記入イメージ!CD66</f>
        <v/>
      </c>
      <c r="BU21" s="2267"/>
      <c r="BV21" s="2267" t="str">
        <f>申告書記入イメージ!CG66</f>
        <v/>
      </c>
      <c r="BW21" s="2267"/>
      <c r="BX21" s="2267" t="str">
        <f>申告書記入イメージ!CJ66</f>
        <v/>
      </c>
      <c r="BY21" s="2267"/>
      <c r="BZ21" s="2267" t="str">
        <f>申告書記入イメージ!CM66</f>
        <v/>
      </c>
      <c r="CA21" s="2267"/>
      <c r="CB21" s="2267" t="str">
        <f>申告書記入イメージ!CP66</f>
        <v/>
      </c>
      <c r="CC21" s="2267"/>
      <c r="CD21" s="2267" t="str">
        <f>申告書記入イメージ!CS66</f>
        <v/>
      </c>
      <c r="CE21" s="2267"/>
      <c r="CF21" s="2267" t="str">
        <f>申告書記入イメージ!CV66</f>
        <v/>
      </c>
      <c r="CG21" s="2267"/>
      <c r="CH21" s="533"/>
      <c r="CI21" s="533" t="s">
        <v>556</v>
      </c>
      <c r="CJ21" s="533"/>
      <c r="CK21" s="534"/>
      <c r="CL21" s="2076"/>
      <c r="CM21" s="2076"/>
      <c r="CN21" s="2268"/>
      <c r="CO21" s="2268"/>
    </row>
    <row r="22" spans="1:93" ht="13.5" customHeight="1">
      <c r="A22" s="2180"/>
      <c r="B22" s="2181"/>
      <c r="C22" s="2181"/>
      <c r="D22" s="2190" t="s">
        <v>715</v>
      </c>
      <c r="E22" s="2191"/>
      <c r="F22" s="2191"/>
      <c r="G22" s="2191"/>
      <c r="H22" s="2191"/>
      <c r="I22" s="2191"/>
      <c r="J22" s="2191"/>
      <c r="K22" s="2191"/>
      <c r="L22" s="2191"/>
      <c r="M22" s="2191"/>
      <c r="N22" s="2191"/>
      <c r="O22" s="2192"/>
      <c r="P22" s="527" t="s">
        <v>561</v>
      </c>
      <c r="Q22" s="540"/>
      <c r="R22" s="540"/>
      <c r="S22" s="540"/>
      <c r="T22" s="540"/>
      <c r="U22" s="540"/>
      <c r="V22" s="540"/>
      <c r="W22" s="540"/>
      <c r="X22" s="540"/>
      <c r="Y22" s="540"/>
      <c r="Z22" s="540"/>
      <c r="AA22" s="540"/>
      <c r="AB22" s="540"/>
      <c r="AC22" s="540"/>
      <c r="AD22" s="540"/>
      <c r="AE22" s="540"/>
      <c r="AF22" s="540"/>
      <c r="AG22" s="540"/>
      <c r="AH22" s="540"/>
      <c r="AI22" s="540"/>
      <c r="AJ22" s="540"/>
      <c r="AK22" s="540"/>
      <c r="AL22" s="540"/>
      <c r="AM22" s="540"/>
      <c r="AN22" s="540"/>
      <c r="AO22" s="540"/>
      <c r="AP22" s="539" t="s">
        <v>562</v>
      </c>
      <c r="AQ22" s="540"/>
      <c r="AR22" s="540"/>
      <c r="AS22" s="540"/>
      <c r="AT22" s="542" t="s">
        <v>561</v>
      </c>
      <c r="AU22" s="543"/>
      <c r="AV22" s="543"/>
      <c r="AW22" s="543"/>
      <c r="AX22" s="544" t="s">
        <v>549</v>
      </c>
      <c r="AY22" s="543"/>
      <c r="AZ22" s="543"/>
      <c r="BA22" s="543"/>
      <c r="BB22" s="543"/>
      <c r="BC22" s="543"/>
      <c r="BD22" s="543"/>
      <c r="BE22" s="543"/>
      <c r="BF22" s="543"/>
      <c r="BG22" s="545"/>
      <c r="BH22" s="547" t="s">
        <v>561</v>
      </c>
      <c r="BI22" s="508"/>
      <c r="BJ22" s="508"/>
      <c r="BK22" s="508"/>
      <c r="BL22" s="508"/>
      <c r="BM22" s="508"/>
      <c r="BN22" s="508"/>
      <c r="BO22" s="508"/>
      <c r="BP22" s="508"/>
      <c r="BQ22" s="508"/>
      <c r="BR22" s="508"/>
      <c r="BS22" s="508"/>
      <c r="BT22" s="508"/>
      <c r="BU22" s="508"/>
      <c r="BV22" s="508"/>
      <c r="BW22" s="508"/>
      <c r="BX22" s="508"/>
      <c r="BY22" s="508"/>
      <c r="BZ22" s="508"/>
      <c r="CA22" s="508"/>
      <c r="CB22" s="508"/>
      <c r="CC22" s="508"/>
      <c r="CD22" s="508"/>
      <c r="CE22" s="508"/>
      <c r="CF22" s="508"/>
      <c r="CG22" s="508"/>
      <c r="CH22" s="552" t="s">
        <v>563</v>
      </c>
      <c r="CI22" s="528"/>
      <c r="CJ22" s="528"/>
      <c r="CK22" s="548"/>
      <c r="CL22" s="2076"/>
      <c r="CM22" s="2076"/>
      <c r="CN22" s="2268"/>
      <c r="CO22" s="2268"/>
    </row>
    <row r="23" spans="1:93" ht="13.5" hidden="1" customHeight="1">
      <c r="A23" s="2180"/>
      <c r="B23" s="2181"/>
      <c r="C23" s="2181"/>
      <c r="D23" s="2193"/>
      <c r="E23" s="2194"/>
      <c r="F23" s="2194"/>
      <c r="G23" s="2194"/>
      <c r="H23" s="2194"/>
      <c r="I23" s="2194"/>
      <c r="J23" s="2194"/>
      <c r="K23" s="2194"/>
      <c r="L23" s="2194"/>
      <c r="M23" s="2194"/>
      <c r="N23" s="2194"/>
      <c r="O23" s="2195"/>
      <c r="P23" s="536"/>
      <c r="Q23" s="521"/>
      <c r="R23" s="521"/>
      <c r="S23" s="521"/>
      <c r="T23" s="776"/>
      <c r="U23" s="776"/>
      <c r="V23" s="776"/>
      <c r="W23" s="776"/>
      <c r="X23" s="776"/>
      <c r="Y23" s="776"/>
      <c r="Z23" s="776"/>
      <c r="AA23" s="776"/>
      <c r="AB23" s="776"/>
      <c r="AC23" s="776"/>
      <c r="AD23" s="776"/>
      <c r="AE23" s="776"/>
      <c r="AF23" s="776"/>
      <c r="AG23" s="776"/>
      <c r="AH23" s="776"/>
      <c r="AI23" s="776"/>
      <c r="AJ23" s="776"/>
      <c r="AK23" s="776"/>
      <c r="AL23" s="776"/>
      <c r="AM23" s="776"/>
      <c r="AN23" s="776"/>
      <c r="AO23" s="776"/>
      <c r="AP23" s="521"/>
      <c r="AQ23" s="521"/>
      <c r="AR23" s="521"/>
      <c r="AS23" s="521"/>
      <c r="AT23" s="573"/>
      <c r="AU23" s="569"/>
      <c r="AV23" s="569"/>
      <c r="AW23" s="569"/>
      <c r="AX23" s="569"/>
      <c r="AY23" s="569"/>
      <c r="AZ23" s="569"/>
      <c r="BA23" s="569"/>
      <c r="BB23" s="569"/>
      <c r="BC23" s="569"/>
      <c r="BD23" s="569"/>
      <c r="BE23" s="569"/>
      <c r="BF23" s="569"/>
      <c r="BG23" s="574"/>
      <c r="BH23" s="546"/>
      <c r="BI23" s="498"/>
      <c r="BJ23" s="498"/>
      <c r="BK23" s="498"/>
      <c r="BL23" s="498"/>
      <c r="BM23" s="498"/>
      <c r="BN23" s="498"/>
      <c r="BO23" s="498"/>
      <c r="BP23" s="498"/>
      <c r="BQ23" s="498"/>
      <c r="BR23" s="498"/>
      <c r="BS23" s="498"/>
      <c r="BT23" s="498"/>
      <c r="BU23" s="498"/>
      <c r="BV23" s="498"/>
      <c r="BW23" s="498"/>
      <c r="BX23" s="498"/>
      <c r="BY23" s="498"/>
      <c r="BZ23" s="498"/>
      <c r="CA23" s="498"/>
      <c r="CB23" s="498"/>
      <c r="CC23" s="498"/>
      <c r="CD23" s="498"/>
      <c r="CE23" s="498"/>
      <c r="CF23" s="498"/>
      <c r="CG23" s="498"/>
      <c r="CH23" s="510"/>
      <c r="CI23" s="553"/>
      <c r="CJ23" s="510"/>
      <c r="CK23" s="549"/>
      <c r="CL23" s="2076"/>
      <c r="CM23" s="2076"/>
      <c r="CN23" s="2268"/>
      <c r="CO23" s="2268"/>
    </row>
    <row r="24" spans="1:93" ht="13.5" customHeight="1">
      <c r="A24" s="2180"/>
      <c r="B24" s="2181"/>
      <c r="C24" s="2181"/>
      <c r="D24" s="2196"/>
      <c r="E24" s="2197"/>
      <c r="F24" s="2197"/>
      <c r="G24" s="2197"/>
      <c r="H24" s="2197"/>
      <c r="I24" s="2197"/>
      <c r="J24" s="2197"/>
      <c r="K24" s="2197"/>
      <c r="L24" s="2197"/>
      <c r="M24" s="2197"/>
      <c r="N24" s="2197"/>
      <c r="O24" s="2198"/>
      <c r="P24" s="541"/>
      <c r="Q24" s="537"/>
      <c r="R24" s="537"/>
      <c r="S24" s="537"/>
      <c r="T24" s="777"/>
      <c r="U24" s="777"/>
      <c r="V24" s="777"/>
      <c r="W24" s="777"/>
      <c r="X24" s="2168" t="str">
        <f>申告書記入イメージ!V71</f>
        <v/>
      </c>
      <c r="Y24" s="2168"/>
      <c r="Z24" s="2168" t="str">
        <f>申告書記入イメージ!Y71</f>
        <v/>
      </c>
      <c r="AA24" s="2168"/>
      <c r="AB24" s="2168" t="str">
        <f>申告書記入イメージ!AB71</f>
        <v/>
      </c>
      <c r="AC24" s="2168"/>
      <c r="AD24" s="2168" t="str">
        <f>申告書記入イメージ!AE71</f>
        <v/>
      </c>
      <c r="AE24" s="2168"/>
      <c r="AF24" s="2168" t="str">
        <f>申告書記入イメージ!AH71</f>
        <v/>
      </c>
      <c r="AG24" s="2168"/>
      <c r="AH24" s="2168" t="str">
        <f>申告書記入イメージ!AK71</f>
        <v/>
      </c>
      <c r="AI24" s="2168"/>
      <c r="AJ24" s="2168" t="str">
        <f>申告書記入イメージ!AN71</f>
        <v/>
      </c>
      <c r="AK24" s="2168"/>
      <c r="AL24" s="2168" t="str">
        <f>申告書記入イメージ!AQ71</f>
        <v/>
      </c>
      <c r="AM24" s="2168"/>
      <c r="AN24" s="2168" t="str">
        <f>申告書記入イメージ!AT71</f>
        <v/>
      </c>
      <c r="AO24" s="2168"/>
      <c r="AP24" s="537" t="s">
        <v>758</v>
      </c>
      <c r="AQ24" s="537"/>
      <c r="AR24" s="537"/>
      <c r="AS24" s="537"/>
      <c r="AT24" s="2173">
        <f>IF(申告書記入イメージ!BB72="","",申告書記入イメージ!BB72)</f>
        <v>15.5</v>
      </c>
      <c r="AU24" s="2174"/>
      <c r="AV24" s="2174"/>
      <c r="AW24" s="2174"/>
      <c r="AX24" s="2174"/>
      <c r="AY24" s="2174"/>
      <c r="AZ24" s="2174"/>
      <c r="BA24" s="2174"/>
      <c r="BB24" s="2174"/>
      <c r="BC24" s="2174"/>
      <c r="BD24" s="2174"/>
      <c r="BE24" s="2174"/>
      <c r="BF24" s="2174"/>
      <c r="BG24" s="2175"/>
      <c r="BH24" s="550"/>
      <c r="BI24" s="538"/>
      <c r="BJ24" s="538"/>
      <c r="BK24" s="568"/>
      <c r="BL24" s="2267" t="str">
        <f>申告書記入イメージ!BR71</f>
        <v/>
      </c>
      <c r="BM24" s="2267"/>
      <c r="BN24" s="2267" t="str">
        <f>申告書記入イメージ!BU71</f>
        <v/>
      </c>
      <c r="BO24" s="2267"/>
      <c r="BP24" s="2267" t="str">
        <f>申告書記入イメージ!BX71</f>
        <v/>
      </c>
      <c r="BQ24" s="2267"/>
      <c r="BR24" s="2267" t="str">
        <f>申告書記入イメージ!CA71</f>
        <v/>
      </c>
      <c r="BS24" s="2267"/>
      <c r="BT24" s="2267" t="str">
        <f>申告書記入イメージ!CD71</f>
        <v/>
      </c>
      <c r="BU24" s="2267"/>
      <c r="BV24" s="2267" t="str">
        <f>申告書記入イメージ!CG71</f>
        <v/>
      </c>
      <c r="BW24" s="2267"/>
      <c r="BX24" s="2267" t="str">
        <f>申告書記入イメージ!CJ71</f>
        <v/>
      </c>
      <c r="BY24" s="2267"/>
      <c r="BZ24" s="2267" t="str">
        <f>申告書記入イメージ!CM71</f>
        <v/>
      </c>
      <c r="CA24" s="2267"/>
      <c r="CB24" s="2267" t="str">
        <f>申告書記入イメージ!CP71</f>
        <v/>
      </c>
      <c r="CC24" s="2267"/>
      <c r="CD24" s="2267" t="str">
        <f>申告書記入イメージ!CS71</f>
        <v/>
      </c>
      <c r="CE24" s="2267"/>
      <c r="CF24" s="2267" t="str">
        <f>申告書記入イメージ!CV71</f>
        <v/>
      </c>
      <c r="CG24" s="2267"/>
      <c r="CH24" s="538"/>
      <c r="CI24" s="538" t="s">
        <v>759</v>
      </c>
      <c r="CJ24" s="538"/>
      <c r="CK24" s="551"/>
      <c r="CL24" s="2076"/>
      <c r="CM24" s="2076"/>
      <c r="CN24" s="2268"/>
      <c r="CO24" s="2268"/>
    </row>
    <row r="25" spans="1:93">
      <c r="A25" s="554"/>
      <c r="B25" s="555"/>
      <c r="C25" s="560" t="s">
        <v>564</v>
      </c>
      <c r="D25" s="560"/>
      <c r="E25" s="555"/>
      <c r="F25" s="555"/>
      <c r="G25" s="555"/>
      <c r="H25" s="555"/>
      <c r="I25" s="555"/>
      <c r="J25" s="555"/>
      <c r="K25" s="555"/>
      <c r="L25" s="555"/>
      <c r="M25" s="555"/>
      <c r="N25" s="555"/>
      <c r="O25" s="556"/>
      <c r="P25" s="562" t="s">
        <v>566</v>
      </c>
      <c r="Q25" s="523"/>
      <c r="R25" s="523"/>
      <c r="S25" s="523"/>
      <c r="T25" s="566"/>
      <c r="U25" s="566"/>
      <c r="V25" s="566"/>
      <c r="W25" s="566"/>
      <c r="X25" s="566"/>
      <c r="Y25" s="566"/>
      <c r="Z25" s="566"/>
      <c r="AA25" s="566"/>
      <c r="AB25" s="566"/>
      <c r="AC25" s="566"/>
      <c r="AD25" s="566"/>
      <c r="AE25" s="566"/>
      <c r="AF25" s="566"/>
      <c r="AG25" s="566"/>
      <c r="AH25" s="566"/>
      <c r="AI25" s="566"/>
      <c r="AJ25" s="566"/>
      <c r="AK25" s="566"/>
      <c r="AL25" s="566"/>
      <c r="AM25" s="566"/>
      <c r="AN25" s="566"/>
      <c r="AO25" s="566"/>
      <c r="AP25" s="523" t="s">
        <v>567</v>
      </c>
      <c r="AQ25" s="523"/>
      <c r="AR25" s="523"/>
      <c r="AS25" s="518"/>
      <c r="AT25" s="526" t="s">
        <v>566</v>
      </c>
      <c r="AU25" s="528"/>
      <c r="AV25" s="528"/>
      <c r="AW25" s="528"/>
      <c r="AX25" s="528" t="s">
        <v>549</v>
      </c>
      <c r="AY25" s="528"/>
      <c r="AZ25" s="528"/>
      <c r="BA25" s="528"/>
      <c r="BB25" s="528"/>
      <c r="BC25" s="528"/>
      <c r="BD25" s="528"/>
      <c r="BE25" s="528"/>
      <c r="BF25" s="528"/>
      <c r="BG25" s="528"/>
      <c r="BH25" s="526" t="s">
        <v>566</v>
      </c>
      <c r="BI25" s="528"/>
      <c r="BJ25" s="528"/>
      <c r="BK25" s="528"/>
      <c r="BL25" s="528"/>
      <c r="BM25" s="528"/>
      <c r="BN25" s="528"/>
      <c r="BO25" s="528"/>
      <c r="BP25" s="528"/>
      <c r="BQ25" s="528"/>
      <c r="BR25" s="528"/>
      <c r="BS25" s="528"/>
      <c r="BT25" s="528"/>
      <c r="BU25" s="528"/>
      <c r="BV25" s="528"/>
      <c r="BW25" s="528"/>
      <c r="BX25" s="528"/>
      <c r="BY25" s="528"/>
      <c r="BZ25" s="528"/>
      <c r="CA25" s="528"/>
      <c r="CB25" s="528"/>
      <c r="CC25" s="528"/>
      <c r="CD25" s="528"/>
      <c r="CE25" s="528"/>
      <c r="CF25" s="528"/>
      <c r="CG25" s="528"/>
      <c r="CH25" s="523" t="s">
        <v>568</v>
      </c>
      <c r="CI25" s="528"/>
      <c r="CJ25" s="528"/>
      <c r="CK25" s="529"/>
      <c r="CL25" s="2076"/>
      <c r="CM25" s="2076"/>
      <c r="CN25" s="2268"/>
      <c r="CO25" s="2268"/>
    </row>
    <row r="26" spans="1:93">
      <c r="A26" s="557"/>
      <c r="B26" s="558"/>
      <c r="C26" s="558"/>
      <c r="D26" s="558"/>
      <c r="E26" s="558"/>
      <c r="F26" s="558"/>
      <c r="G26" s="558"/>
      <c r="H26" s="558"/>
      <c r="I26" s="558"/>
      <c r="J26" s="558"/>
      <c r="K26" s="558"/>
      <c r="L26" s="561" t="s">
        <v>565</v>
      </c>
      <c r="M26" s="558"/>
      <c r="N26" s="558"/>
      <c r="O26" s="559"/>
      <c r="P26" s="563"/>
      <c r="Q26" s="564"/>
      <c r="R26" s="564"/>
      <c r="S26" s="564"/>
      <c r="T26" s="571"/>
      <c r="U26" s="571"/>
      <c r="V26" s="571"/>
      <c r="W26" s="571"/>
      <c r="X26" s="2168" t="str">
        <f>申告書記入イメージ!V76</f>
        <v/>
      </c>
      <c r="Y26" s="2168"/>
      <c r="Z26" s="2168" t="str">
        <f>申告書記入イメージ!Y76</f>
        <v/>
      </c>
      <c r="AA26" s="2168"/>
      <c r="AB26" s="2168" t="str">
        <f>申告書記入イメージ!AB76</f>
        <v/>
      </c>
      <c r="AC26" s="2168"/>
      <c r="AD26" s="2168" t="str">
        <f>申告書記入イメージ!AE76</f>
        <v/>
      </c>
      <c r="AE26" s="2168"/>
      <c r="AF26" s="2168" t="str">
        <f>申告書記入イメージ!AH76</f>
        <v/>
      </c>
      <c r="AG26" s="2168"/>
      <c r="AH26" s="2168" t="str">
        <f>申告書記入イメージ!AK76</f>
        <v/>
      </c>
      <c r="AI26" s="2168"/>
      <c r="AJ26" s="2168" t="str">
        <f>申告書記入イメージ!AN76</f>
        <v/>
      </c>
      <c r="AK26" s="2168"/>
      <c r="AL26" s="2168" t="str">
        <f>申告書記入イメージ!AQ76</f>
        <v/>
      </c>
      <c r="AM26" s="2168"/>
      <c r="AN26" s="2168" t="str">
        <f>申告書記入イメージ!AT76</f>
        <v/>
      </c>
      <c r="AO26" s="2168"/>
      <c r="AP26" s="564" t="s">
        <v>554</v>
      </c>
      <c r="AQ26" s="564"/>
      <c r="AR26" s="564"/>
      <c r="AS26" s="565"/>
      <c r="AT26" s="2263">
        <f>申告書記入イメージ!BB77</f>
        <v>0.02</v>
      </c>
      <c r="AU26" s="2264"/>
      <c r="AV26" s="2264"/>
      <c r="AW26" s="2264"/>
      <c r="AX26" s="2264"/>
      <c r="AY26" s="2264"/>
      <c r="AZ26" s="2264"/>
      <c r="BA26" s="2264"/>
      <c r="BB26" s="2264"/>
      <c r="BC26" s="2264"/>
      <c r="BD26" s="2264"/>
      <c r="BE26" s="2264"/>
      <c r="BF26" s="2264"/>
      <c r="BG26" s="2265"/>
      <c r="BH26" s="532"/>
      <c r="BI26" s="533"/>
      <c r="BJ26" s="533"/>
      <c r="BK26" s="572"/>
      <c r="BL26" s="2267" t="str">
        <f>申告書記入イメージ!BR76</f>
        <v/>
      </c>
      <c r="BM26" s="2267"/>
      <c r="BN26" s="2267" t="str">
        <f>申告書記入イメージ!BU76</f>
        <v/>
      </c>
      <c r="BO26" s="2267"/>
      <c r="BP26" s="2267" t="str">
        <f>申告書記入イメージ!BX76</f>
        <v/>
      </c>
      <c r="BQ26" s="2267"/>
      <c r="BR26" s="2267" t="str">
        <f>申告書記入イメージ!CA76</f>
        <v/>
      </c>
      <c r="BS26" s="2267"/>
      <c r="BT26" s="2267" t="str">
        <f>申告書記入イメージ!CD76</f>
        <v/>
      </c>
      <c r="BU26" s="2267"/>
      <c r="BV26" s="2267" t="str">
        <f>申告書記入イメージ!CG76</f>
        <v/>
      </c>
      <c r="BW26" s="2267"/>
      <c r="BX26" s="2267" t="str">
        <f>申告書記入イメージ!CJ76</f>
        <v/>
      </c>
      <c r="BY26" s="2267"/>
      <c r="BZ26" s="2267" t="str">
        <f>申告書記入イメージ!CM76</f>
        <v/>
      </c>
      <c r="CA26" s="2267"/>
      <c r="CB26" s="2267" t="str">
        <f>申告書記入イメージ!CP76</f>
        <v/>
      </c>
      <c r="CC26" s="2267"/>
      <c r="CD26" s="2267" t="str">
        <f>申告書記入イメージ!CS76</f>
        <v/>
      </c>
      <c r="CE26" s="2267"/>
      <c r="CF26" s="2267" t="str">
        <f>申告書記入イメージ!CV76</f>
        <v/>
      </c>
      <c r="CG26" s="2267"/>
      <c r="CH26" s="533"/>
      <c r="CI26" s="533" t="s">
        <v>556</v>
      </c>
      <c r="CJ26" s="533"/>
      <c r="CK26" s="534"/>
      <c r="CL26" s="2076"/>
      <c r="CM26" s="2076"/>
      <c r="CN26" s="2268"/>
      <c r="CO26" s="2268"/>
    </row>
    <row r="27" spans="1:93" ht="6.75" customHeight="1">
      <c r="A27" s="484"/>
      <c r="B27" s="484"/>
      <c r="C27" s="484"/>
      <c r="D27" s="484"/>
      <c r="E27" s="484"/>
      <c r="F27" s="484"/>
      <c r="G27" s="484"/>
      <c r="H27" s="484"/>
      <c r="I27" s="484"/>
      <c r="J27" s="484"/>
      <c r="K27" s="484"/>
      <c r="L27" s="484"/>
      <c r="M27" s="484"/>
      <c r="N27" s="484"/>
      <c r="O27" s="484"/>
      <c r="P27" s="484"/>
      <c r="Q27" s="484"/>
      <c r="R27" s="484"/>
      <c r="S27" s="484"/>
      <c r="T27" s="484"/>
      <c r="U27" s="484"/>
      <c r="V27" s="484"/>
      <c r="W27" s="484"/>
      <c r="X27" s="484"/>
      <c r="Y27" s="484"/>
      <c r="Z27" s="484"/>
      <c r="AA27" s="484"/>
      <c r="AB27" s="484"/>
      <c r="AC27" s="484"/>
      <c r="AD27" s="484"/>
      <c r="AE27" s="484"/>
      <c r="AF27" s="484"/>
      <c r="AG27" s="484"/>
      <c r="AH27" s="484"/>
      <c r="AI27" s="484"/>
      <c r="AJ27" s="484"/>
      <c r="AK27" s="484"/>
      <c r="AL27" s="484"/>
      <c r="AM27" s="484"/>
      <c r="AN27" s="484"/>
      <c r="AO27" s="484"/>
      <c r="AP27" s="484"/>
      <c r="AQ27" s="484"/>
      <c r="AR27" s="484"/>
      <c r="AS27" s="484"/>
      <c r="AT27" s="484"/>
      <c r="AU27" s="484"/>
      <c r="AV27" s="484"/>
      <c r="AW27" s="484"/>
      <c r="AX27" s="484"/>
      <c r="AY27" s="484"/>
      <c r="AZ27" s="484"/>
      <c r="BA27" s="484"/>
      <c r="BB27" s="484"/>
      <c r="BC27" s="484"/>
      <c r="BD27" s="484"/>
      <c r="BE27" s="484"/>
      <c r="BF27" s="484"/>
      <c r="BG27" s="484"/>
      <c r="BH27" s="484"/>
      <c r="BI27" s="484"/>
      <c r="BJ27" s="484"/>
      <c r="BK27" s="484"/>
      <c r="BL27" s="484"/>
      <c r="BM27" s="484"/>
      <c r="BN27" s="484"/>
      <c r="BO27" s="484"/>
      <c r="BP27" s="484"/>
      <c r="BQ27" s="484"/>
      <c r="BR27" s="484"/>
      <c r="BS27" s="484"/>
      <c r="BT27" s="484"/>
      <c r="BU27" s="484"/>
      <c r="BV27" s="484"/>
      <c r="BW27" s="484"/>
      <c r="BX27" s="484"/>
      <c r="BY27" s="484"/>
      <c r="BZ27" s="484"/>
      <c r="CA27" s="484"/>
      <c r="CB27" s="484"/>
      <c r="CC27" s="484"/>
      <c r="CD27" s="484"/>
      <c r="CE27" s="484"/>
      <c r="CF27" s="484"/>
      <c r="CG27" s="484"/>
      <c r="CH27" s="484"/>
      <c r="CI27" s="484"/>
      <c r="CJ27" s="484"/>
      <c r="CK27" s="484"/>
      <c r="CL27" s="2076"/>
      <c r="CM27" s="2076"/>
      <c r="CN27" s="2268"/>
      <c r="CO27" s="2268"/>
    </row>
    <row r="28" spans="1:93">
      <c r="A28" s="2269" t="s">
        <v>750</v>
      </c>
      <c r="B28" s="2178"/>
      <c r="C28" s="2179"/>
      <c r="D28" s="504"/>
      <c r="E28" s="506" t="s">
        <v>573</v>
      </c>
      <c r="F28" s="504"/>
      <c r="G28" s="504"/>
      <c r="H28" s="504"/>
      <c r="I28" s="504"/>
      <c r="J28" s="504"/>
      <c r="K28" s="504"/>
      <c r="L28" s="504"/>
      <c r="M28" s="504"/>
      <c r="N28" s="504"/>
      <c r="O28" s="504"/>
      <c r="P28" s="519"/>
      <c r="Q28" s="511"/>
      <c r="R28" s="511"/>
      <c r="S28" s="511"/>
      <c r="T28" s="511"/>
      <c r="U28" s="511" t="s">
        <v>544</v>
      </c>
      <c r="V28" s="511"/>
      <c r="W28" s="511"/>
      <c r="X28" s="511"/>
      <c r="Y28" s="511"/>
      <c r="Z28" s="511"/>
      <c r="AA28" s="511"/>
      <c r="AB28" s="511"/>
      <c r="AC28" s="511"/>
      <c r="AD28" s="511"/>
      <c r="AE28" s="511"/>
      <c r="AF28" s="2169" t="str">
        <f>申告書記入イメージ!AR81</f>
        <v>令和</v>
      </c>
      <c r="AG28" s="2169"/>
      <c r="AH28" s="2169"/>
      <c r="AI28" s="2169"/>
      <c r="AJ28" s="2176" t="str">
        <f>申告書記入イメージ!AV81</f>
        <v>6</v>
      </c>
      <c r="AK28" s="2169"/>
      <c r="AL28" s="2169"/>
      <c r="AM28" s="2169" t="s">
        <v>28</v>
      </c>
      <c r="AN28" s="2169"/>
      <c r="AO28" s="511"/>
      <c r="AP28" s="2169">
        <f>申告書記入イメージ!BA81</f>
        <v>4</v>
      </c>
      <c r="AQ28" s="2169"/>
      <c r="AR28" s="2169"/>
      <c r="AS28" s="2169" t="s">
        <v>51</v>
      </c>
      <c r="AT28" s="2169"/>
      <c r="AU28" s="511"/>
      <c r="AV28" s="2169">
        <f>申告書記入イメージ!BF81</f>
        <v>1</v>
      </c>
      <c r="AW28" s="2169"/>
      <c r="AX28" s="2169"/>
      <c r="AY28" s="2169" t="s">
        <v>52</v>
      </c>
      <c r="AZ28" s="2169"/>
      <c r="BA28" s="511"/>
      <c r="BB28" s="511"/>
      <c r="BC28" s="511" t="s">
        <v>59</v>
      </c>
      <c r="BD28" s="511"/>
      <c r="BE28" s="511"/>
      <c r="BF28" s="511"/>
      <c r="BG28" s="511"/>
      <c r="BH28" s="511"/>
      <c r="BI28" s="511"/>
      <c r="BJ28" s="2169" t="str">
        <f>申告書記入イメージ!BQ81</f>
        <v>令和</v>
      </c>
      <c r="BK28" s="2169"/>
      <c r="BL28" s="2169"/>
      <c r="BM28" s="2169"/>
      <c r="BN28" s="2176" t="str">
        <f>申告書記入イメージ!BU81</f>
        <v>7</v>
      </c>
      <c r="BO28" s="2169"/>
      <c r="BP28" s="2169"/>
      <c r="BQ28" s="2169" t="s">
        <v>28</v>
      </c>
      <c r="BR28" s="2169"/>
      <c r="BS28" s="511"/>
      <c r="BT28" s="2169">
        <f>申告書記入イメージ!BZ81</f>
        <v>3</v>
      </c>
      <c r="BU28" s="2169"/>
      <c r="BV28" s="2169"/>
      <c r="BW28" s="2169" t="s">
        <v>51</v>
      </c>
      <c r="BX28" s="2169"/>
      <c r="BY28" s="511"/>
      <c r="BZ28" s="2169">
        <f>申告書記入イメージ!CE81</f>
        <v>31</v>
      </c>
      <c r="CA28" s="2169"/>
      <c r="CB28" s="2169"/>
      <c r="CC28" s="2169" t="s">
        <v>52</v>
      </c>
      <c r="CD28" s="2169"/>
      <c r="CE28" s="511"/>
      <c r="CF28" s="511"/>
      <c r="CG28" s="511" t="s">
        <v>112</v>
      </c>
      <c r="CH28" s="511"/>
      <c r="CI28" s="511"/>
      <c r="CJ28" s="511"/>
      <c r="CK28" s="520"/>
      <c r="CL28" s="2076"/>
      <c r="CM28" s="2076"/>
      <c r="CN28" s="2268"/>
      <c r="CO28" s="2268"/>
    </row>
    <row r="29" spans="1:93">
      <c r="A29" s="2180"/>
      <c r="B29" s="2181"/>
      <c r="C29" s="2182"/>
      <c r="D29" s="505"/>
      <c r="E29" s="505" t="s">
        <v>540</v>
      </c>
      <c r="F29" s="505"/>
      <c r="G29" s="505"/>
      <c r="H29" s="505"/>
      <c r="I29" s="505"/>
      <c r="J29" s="505"/>
      <c r="K29" s="505" t="s">
        <v>541</v>
      </c>
      <c r="L29" s="505"/>
      <c r="M29" s="505"/>
      <c r="N29" s="505"/>
      <c r="O29" s="505"/>
      <c r="P29" s="522"/>
      <c r="Q29" s="510"/>
      <c r="R29" s="2283" t="s">
        <v>576</v>
      </c>
      <c r="S29" s="2283"/>
      <c r="T29" s="2283"/>
      <c r="U29" s="2283"/>
      <c r="V29" s="2283"/>
      <c r="W29" s="2283"/>
      <c r="X29" s="2283"/>
      <c r="Y29" s="2283"/>
      <c r="Z29" s="2283"/>
      <c r="AA29" s="2283"/>
      <c r="AB29" s="2283"/>
      <c r="AC29" s="2283"/>
      <c r="AD29" s="2283"/>
      <c r="AE29" s="2283"/>
      <c r="AF29" s="2283"/>
      <c r="AG29" s="2283"/>
      <c r="AH29" s="2283"/>
      <c r="AI29" s="2283"/>
      <c r="AJ29" s="2283"/>
      <c r="AK29" s="2283"/>
      <c r="AL29" s="2283"/>
      <c r="AM29" s="2283"/>
      <c r="AN29" s="2283"/>
      <c r="AO29" s="2283"/>
      <c r="AP29" s="2283"/>
      <c r="AQ29" s="2283"/>
      <c r="AR29" s="523"/>
      <c r="AS29" s="517"/>
      <c r="AT29" s="514"/>
      <c r="AU29" s="2284" t="s">
        <v>577</v>
      </c>
      <c r="AV29" s="2284"/>
      <c r="AW29" s="2284"/>
      <c r="AX29" s="2284"/>
      <c r="AY29" s="2284"/>
      <c r="AZ29" s="2284"/>
      <c r="BA29" s="2284"/>
      <c r="BB29" s="2284"/>
      <c r="BC29" s="2284"/>
      <c r="BD29" s="2284"/>
      <c r="BE29" s="2284"/>
      <c r="BF29" s="512"/>
      <c r="BG29" s="524"/>
      <c r="BH29" s="522"/>
      <c r="BI29" s="2282" t="s">
        <v>584</v>
      </c>
      <c r="BJ29" s="2282"/>
      <c r="BK29" s="2282"/>
      <c r="BL29" s="2282"/>
      <c r="BM29" s="2282"/>
      <c r="BN29" s="2282"/>
      <c r="BO29" s="2282"/>
      <c r="BP29" s="2282"/>
      <c r="BQ29" s="2282"/>
      <c r="BR29" s="2282"/>
      <c r="BS29" s="2282"/>
      <c r="BT29" s="2282"/>
      <c r="BU29" s="2282"/>
      <c r="BV29" s="2282"/>
      <c r="BW29" s="2282"/>
      <c r="BX29" s="2282"/>
      <c r="BY29" s="2282"/>
      <c r="BZ29" s="2282"/>
      <c r="CA29" s="2282"/>
      <c r="CB29" s="2282"/>
      <c r="CC29" s="2282"/>
      <c r="CD29" s="2282"/>
      <c r="CE29" s="2282"/>
      <c r="CF29" s="2282"/>
      <c r="CG29" s="2282"/>
      <c r="CH29" s="2282"/>
      <c r="CI29" s="2282"/>
      <c r="CJ29" s="2282"/>
      <c r="CK29" s="525"/>
      <c r="CL29" s="2076"/>
      <c r="CM29" s="2076"/>
      <c r="CN29" s="2268"/>
      <c r="CO29" s="2268"/>
    </row>
    <row r="30" spans="1:93">
      <c r="A30" s="2180"/>
      <c r="B30" s="2181"/>
      <c r="C30" s="2182"/>
      <c r="D30" s="2183" t="s">
        <v>542</v>
      </c>
      <c r="E30" s="2183"/>
      <c r="F30" s="2183"/>
      <c r="G30" s="2183"/>
      <c r="H30" s="2183"/>
      <c r="I30" s="2183"/>
      <c r="J30" s="2183"/>
      <c r="K30" s="2183"/>
      <c r="L30" s="2183"/>
      <c r="M30" s="2183"/>
      <c r="N30" s="2183"/>
      <c r="O30" s="2183"/>
      <c r="P30" s="526" t="s">
        <v>552</v>
      </c>
      <c r="Q30" s="523"/>
      <c r="R30" s="523"/>
      <c r="S30" s="523"/>
      <c r="T30" s="523"/>
      <c r="U30" s="523"/>
      <c r="V30" s="523"/>
      <c r="W30" s="523"/>
      <c r="X30" s="523"/>
      <c r="Y30" s="523"/>
      <c r="Z30" s="523"/>
      <c r="AA30" s="523"/>
      <c r="AB30" s="523"/>
      <c r="AC30" s="523"/>
      <c r="AD30" s="523"/>
      <c r="AE30" s="523"/>
      <c r="AF30" s="523"/>
      <c r="AG30" s="523"/>
      <c r="AH30" s="523"/>
      <c r="AI30" s="523"/>
      <c r="AJ30" s="523"/>
      <c r="AK30" s="523"/>
      <c r="AL30" s="523"/>
      <c r="AM30" s="523"/>
      <c r="AN30" s="523"/>
      <c r="AO30" s="523"/>
      <c r="AP30" s="523" t="s">
        <v>578</v>
      </c>
      <c r="AQ30" s="523"/>
      <c r="AR30" s="523"/>
      <c r="AS30" s="518"/>
      <c r="AT30" s="515" t="s">
        <v>552</v>
      </c>
      <c r="AU30" s="516"/>
      <c r="AV30" s="516"/>
      <c r="AW30" s="516"/>
      <c r="AX30" s="516" t="s">
        <v>549</v>
      </c>
      <c r="AY30" s="516"/>
      <c r="AZ30" s="516"/>
      <c r="BA30" s="516"/>
      <c r="BB30" s="516"/>
      <c r="BC30" s="516"/>
      <c r="BD30" s="516"/>
      <c r="BE30" s="516"/>
      <c r="BF30" s="516"/>
      <c r="BG30" s="516"/>
      <c r="BH30" s="526" t="s">
        <v>552</v>
      </c>
      <c r="BI30" s="528"/>
      <c r="BJ30" s="528"/>
      <c r="BK30" s="528"/>
      <c r="BL30" s="528"/>
      <c r="BM30" s="528"/>
      <c r="BN30" s="528"/>
      <c r="BO30" s="528"/>
      <c r="BP30" s="528"/>
      <c r="BQ30" s="528"/>
      <c r="BR30" s="528"/>
      <c r="BS30" s="528"/>
      <c r="BT30" s="528"/>
      <c r="BU30" s="528"/>
      <c r="BV30" s="528"/>
      <c r="BW30" s="528"/>
      <c r="BX30" s="528"/>
      <c r="BY30" s="528"/>
      <c r="BZ30" s="528"/>
      <c r="CA30" s="528"/>
      <c r="CB30" s="528"/>
      <c r="CC30" s="528"/>
      <c r="CD30" s="528"/>
      <c r="CE30" s="528"/>
      <c r="CF30" s="528"/>
      <c r="CG30" s="528"/>
      <c r="CH30" s="523" t="s">
        <v>579</v>
      </c>
      <c r="CI30" s="528"/>
      <c r="CJ30" s="528"/>
      <c r="CK30" s="529"/>
      <c r="CL30" s="2076"/>
      <c r="CM30" s="2076"/>
      <c r="CN30" s="2268"/>
      <c r="CO30" s="2268"/>
    </row>
    <row r="31" spans="1:93">
      <c r="A31" s="2180"/>
      <c r="B31" s="2181"/>
      <c r="C31" s="2182"/>
      <c r="D31" s="2184"/>
      <c r="E31" s="2184"/>
      <c r="F31" s="2184"/>
      <c r="G31" s="2184"/>
      <c r="H31" s="2184"/>
      <c r="I31" s="2184"/>
      <c r="J31" s="2184"/>
      <c r="K31" s="2184"/>
      <c r="L31" s="2184"/>
      <c r="M31" s="2184"/>
      <c r="N31" s="2184"/>
      <c r="O31" s="2184"/>
      <c r="P31" s="530"/>
      <c r="Q31" s="531"/>
      <c r="R31" s="531"/>
      <c r="S31" s="531"/>
      <c r="T31" s="567"/>
      <c r="U31" s="567"/>
      <c r="V31" s="567"/>
      <c r="W31" s="567"/>
      <c r="X31" s="2168" t="str">
        <f>申告書記入イメージ!V88</f>
        <v/>
      </c>
      <c r="Y31" s="2168"/>
      <c r="Z31" s="2168" t="str">
        <f>申告書記入イメージ!Y88</f>
        <v/>
      </c>
      <c r="AA31" s="2168"/>
      <c r="AB31" s="2168" t="str">
        <f>申告書記入イメージ!AB88</f>
        <v/>
      </c>
      <c r="AC31" s="2168"/>
      <c r="AD31" s="2168" t="str">
        <f>申告書記入イメージ!AE88</f>
        <v/>
      </c>
      <c r="AE31" s="2168"/>
      <c r="AF31" s="2168" t="str">
        <f>申告書記入イメージ!AH88</f>
        <v/>
      </c>
      <c r="AG31" s="2168"/>
      <c r="AH31" s="2168" t="str">
        <f>申告書記入イメージ!AK88</f>
        <v/>
      </c>
      <c r="AI31" s="2168"/>
      <c r="AJ31" s="2168" t="str">
        <f>申告書記入イメージ!AN88</f>
        <v/>
      </c>
      <c r="AK31" s="2168"/>
      <c r="AL31" s="2168" t="str">
        <f>申告書記入イメージ!AQ88</f>
        <v/>
      </c>
      <c r="AM31" s="2168"/>
      <c r="AN31" s="2168" t="str">
        <f>申告書記入イメージ!AT88</f>
        <v/>
      </c>
      <c r="AO31" s="2168"/>
      <c r="AP31" s="531" t="s">
        <v>554</v>
      </c>
      <c r="AQ31" s="531"/>
      <c r="AR31" s="512"/>
      <c r="AS31" s="524"/>
      <c r="AT31" s="2170">
        <f>申告書記入イメージ!BB89</f>
        <v>18.5</v>
      </c>
      <c r="AU31" s="2171"/>
      <c r="AV31" s="2171"/>
      <c r="AW31" s="2171"/>
      <c r="AX31" s="2171"/>
      <c r="AY31" s="2171"/>
      <c r="AZ31" s="2171"/>
      <c r="BA31" s="2171"/>
      <c r="BB31" s="2171"/>
      <c r="BC31" s="2171"/>
      <c r="BD31" s="2171"/>
      <c r="BE31" s="2171"/>
      <c r="BF31" s="2171"/>
      <c r="BG31" s="2172"/>
      <c r="BH31" s="532"/>
      <c r="BI31" s="533"/>
      <c r="BJ31" s="533"/>
      <c r="BK31" s="572"/>
      <c r="BL31" s="2266" t="str">
        <f>申告書記入イメージ!BR88</f>
        <v/>
      </c>
      <c r="BM31" s="2266"/>
      <c r="BN31" s="2266" t="str">
        <f>申告書記入イメージ!BU88</f>
        <v/>
      </c>
      <c r="BO31" s="2266"/>
      <c r="BP31" s="2266" t="str">
        <f>申告書記入イメージ!BX88</f>
        <v/>
      </c>
      <c r="BQ31" s="2266"/>
      <c r="BR31" s="2266" t="str">
        <f>申告書記入イメージ!CA88</f>
        <v/>
      </c>
      <c r="BS31" s="2266"/>
      <c r="BT31" s="2266" t="str">
        <f>申告書記入イメージ!CD88</f>
        <v/>
      </c>
      <c r="BU31" s="2266"/>
      <c r="BV31" s="2266" t="str">
        <f>申告書記入イメージ!CG88</f>
        <v/>
      </c>
      <c r="BW31" s="2266"/>
      <c r="BX31" s="2266" t="str">
        <f>申告書記入イメージ!CJ88</f>
        <v/>
      </c>
      <c r="BY31" s="2266"/>
      <c r="BZ31" s="2266" t="str">
        <f>申告書記入イメージ!CM88</f>
        <v/>
      </c>
      <c r="CA31" s="2266"/>
      <c r="CB31" s="2266" t="str">
        <f>申告書記入イメージ!CP88</f>
        <v/>
      </c>
      <c r="CC31" s="2266"/>
      <c r="CD31" s="2266" t="str">
        <f>申告書記入イメージ!CS88</f>
        <v/>
      </c>
      <c r="CE31" s="2266"/>
      <c r="CF31" s="2266" t="str">
        <f>申告書記入イメージ!CV88</f>
        <v/>
      </c>
      <c r="CG31" s="2266"/>
      <c r="CH31" s="533"/>
      <c r="CI31" s="533" t="s">
        <v>27</v>
      </c>
      <c r="CJ31" s="533"/>
      <c r="CK31" s="534"/>
      <c r="CL31" s="502"/>
      <c r="CM31" s="502"/>
      <c r="CN31" s="2268"/>
      <c r="CO31" s="2268"/>
    </row>
    <row r="32" spans="1:93">
      <c r="A32" s="2180"/>
      <c r="B32" s="2181"/>
      <c r="C32" s="2182"/>
      <c r="D32" s="2185" t="s">
        <v>543</v>
      </c>
      <c r="E32" s="2183"/>
      <c r="F32" s="2183"/>
      <c r="G32" s="2183"/>
      <c r="H32" s="2183"/>
      <c r="I32" s="2183"/>
      <c r="J32" s="2183"/>
      <c r="K32" s="2183"/>
      <c r="L32" s="2183"/>
      <c r="M32" s="2183"/>
      <c r="N32" s="2183"/>
      <c r="O32" s="2186"/>
      <c r="P32" s="526" t="s">
        <v>557</v>
      </c>
      <c r="Q32" s="498"/>
      <c r="R32" s="498"/>
      <c r="S32" s="498"/>
      <c r="T32" s="498"/>
      <c r="U32" s="498"/>
      <c r="V32" s="498"/>
      <c r="W32" s="498"/>
      <c r="X32" s="498"/>
      <c r="Y32" s="498"/>
      <c r="Z32" s="498"/>
      <c r="AA32" s="498"/>
      <c r="AB32" s="498"/>
      <c r="AC32" s="498"/>
      <c r="AD32" s="498"/>
      <c r="AE32" s="498"/>
      <c r="AF32" s="498"/>
      <c r="AG32" s="498"/>
      <c r="AH32" s="498"/>
      <c r="AI32" s="498"/>
      <c r="AJ32" s="498"/>
      <c r="AK32" s="498"/>
      <c r="AL32" s="498"/>
      <c r="AM32" s="498"/>
      <c r="AN32" s="498"/>
      <c r="AO32" s="498"/>
      <c r="AP32" s="523" t="s">
        <v>580</v>
      </c>
      <c r="AQ32" s="523"/>
      <c r="AR32" s="523"/>
      <c r="AS32" s="518"/>
      <c r="AT32" s="527" t="s">
        <v>557</v>
      </c>
      <c r="AU32" s="508"/>
      <c r="AV32" s="508"/>
      <c r="AW32" s="508"/>
      <c r="AX32" s="516" t="s">
        <v>549</v>
      </c>
      <c r="AY32" s="508"/>
      <c r="AZ32" s="508"/>
      <c r="BA32" s="508"/>
      <c r="BB32" s="508"/>
      <c r="BC32" s="508"/>
      <c r="BD32" s="508"/>
      <c r="BE32" s="508"/>
      <c r="BF32" s="508"/>
      <c r="BG32" s="509"/>
      <c r="BH32" s="527" t="s">
        <v>557</v>
      </c>
      <c r="BI32" s="508"/>
      <c r="BJ32" s="508"/>
      <c r="BK32" s="508"/>
      <c r="BL32" s="508"/>
      <c r="BM32" s="508"/>
      <c r="BN32" s="508"/>
      <c r="BO32" s="508"/>
      <c r="BP32" s="508"/>
      <c r="BQ32" s="508"/>
      <c r="BR32" s="508"/>
      <c r="BS32" s="508"/>
      <c r="BT32" s="508"/>
      <c r="BU32" s="508"/>
      <c r="BV32" s="508"/>
      <c r="BW32" s="508"/>
      <c r="BX32" s="508"/>
      <c r="BY32" s="508"/>
      <c r="BZ32" s="508"/>
      <c r="CA32" s="508"/>
      <c r="CB32" s="508"/>
      <c r="CC32" s="508"/>
      <c r="CD32" s="508"/>
      <c r="CE32" s="508"/>
      <c r="CF32" s="508"/>
      <c r="CG32" s="508"/>
      <c r="CH32" s="523" t="s">
        <v>581</v>
      </c>
      <c r="CI32" s="528"/>
      <c r="CJ32" s="528"/>
      <c r="CK32" s="529"/>
      <c r="CL32" s="502"/>
      <c r="CM32" s="502"/>
      <c r="CN32" s="2268"/>
      <c r="CO32" s="2268"/>
    </row>
    <row r="33" spans="1:93">
      <c r="A33" s="2180"/>
      <c r="B33" s="2181"/>
      <c r="C33" s="2182"/>
      <c r="D33" s="2187"/>
      <c r="E33" s="2188"/>
      <c r="F33" s="2188"/>
      <c r="G33" s="2188"/>
      <c r="H33" s="2188"/>
      <c r="I33" s="2188"/>
      <c r="J33" s="2188"/>
      <c r="K33" s="2188"/>
      <c r="L33" s="2188"/>
      <c r="M33" s="2188"/>
      <c r="N33" s="2188"/>
      <c r="O33" s="2189"/>
      <c r="P33" s="779"/>
      <c r="Q33" s="507"/>
      <c r="R33" s="507"/>
      <c r="S33" s="507"/>
      <c r="T33" s="570"/>
      <c r="U33" s="570"/>
      <c r="V33" s="570"/>
      <c r="W33" s="570"/>
      <c r="X33" s="2168" t="str">
        <f>申告書記入イメージ!V93</f>
        <v/>
      </c>
      <c r="Y33" s="2168"/>
      <c r="Z33" s="2168" t="str">
        <f>申告書記入イメージ!Y93</f>
        <v/>
      </c>
      <c r="AA33" s="2168"/>
      <c r="AB33" s="2168" t="str">
        <f>申告書記入イメージ!AB93</f>
        <v/>
      </c>
      <c r="AC33" s="2168"/>
      <c r="AD33" s="2168" t="str">
        <f>申告書記入イメージ!AE93</f>
        <v/>
      </c>
      <c r="AE33" s="2168"/>
      <c r="AF33" s="2168" t="str">
        <f>申告書記入イメージ!AH93</f>
        <v/>
      </c>
      <c r="AG33" s="2168"/>
      <c r="AH33" s="2168" t="str">
        <f>申告書記入イメージ!AK93</f>
        <v/>
      </c>
      <c r="AI33" s="2168"/>
      <c r="AJ33" s="2168" t="str">
        <f>申告書記入イメージ!AN93</f>
        <v/>
      </c>
      <c r="AK33" s="2168"/>
      <c r="AL33" s="2168" t="str">
        <f>申告書記入イメージ!AQ93</f>
        <v/>
      </c>
      <c r="AM33" s="2168"/>
      <c r="AN33" s="2168" t="str">
        <f>申告書記入イメージ!AT93</f>
        <v/>
      </c>
      <c r="AO33" s="2168"/>
      <c r="AP33" s="531" t="s">
        <v>554</v>
      </c>
      <c r="AQ33" s="531"/>
      <c r="AR33" s="531"/>
      <c r="AS33" s="780"/>
      <c r="AT33" s="2279">
        <f>IF(申告書記入イメージ!BB94="","",申告書記入イメージ!BB94)</f>
        <v>3</v>
      </c>
      <c r="AU33" s="2280"/>
      <c r="AV33" s="2280"/>
      <c r="AW33" s="2280"/>
      <c r="AX33" s="2280"/>
      <c r="AY33" s="2280"/>
      <c r="AZ33" s="2280"/>
      <c r="BA33" s="2280"/>
      <c r="BB33" s="2280"/>
      <c r="BC33" s="2280"/>
      <c r="BD33" s="2280"/>
      <c r="BE33" s="2280"/>
      <c r="BF33" s="2280"/>
      <c r="BG33" s="2281"/>
      <c r="BH33" s="781"/>
      <c r="BI33" s="507"/>
      <c r="BJ33" s="507"/>
      <c r="BK33" s="570"/>
      <c r="BL33" s="2272" t="str">
        <f>申告書記入イメージ!BR93</f>
        <v/>
      </c>
      <c r="BM33" s="2272"/>
      <c r="BN33" s="2272" t="str">
        <f>申告書記入イメージ!BU93</f>
        <v/>
      </c>
      <c r="BO33" s="2272"/>
      <c r="BP33" s="2272" t="str">
        <f>申告書記入イメージ!BX93</f>
        <v/>
      </c>
      <c r="BQ33" s="2272"/>
      <c r="BR33" s="2272" t="str">
        <f>申告書記入イメージ!CA93</f>
        <v/>
      </c>
      <c r="BS33" s="2272"/>
      <c r="BT33" s="2272" t="str">
        <f>申告書記入イメージ!CD93</f>
        <v/>
      </c>
      <c r="BU33" s="2272"/>
      <c r="BV33" s="2272" t="str">
        <f>申告書記入イメージ!CG93</f>
        <v/>
      </c>
      <c r="BW33" s="2272"/>
      <c r="BX33" s="2272" t="str">
        <f>申告書記入イメージ!CJ93</f>
        <v/>
      </c>
      <c r="BY33" s="2272"/>
      <c r="BZ33" s="2272" t="str">
        <f>申告書記入イメージ!CM93</f>
        <v/>
      </c>
      <c r="CA33" s="2272"/>
      <c r="CB33" s="2272" t="str">
        <f>申告書記入イメージ!CP93</f>
        <v/>
      </c>
      <c r="CC33" s="2272"/>
      <c r="CD33" s="2272" t="str">
        <f>申告書記入イメージ!CS93</f>
        <v/>
      </c>
      <c r="CE33" s="2272"/>
      <c r="CF33" s="2272" t="str">
        <f>申告書記入イメージ!CV93</f>
        <v/>
      </c>
      <c r="CG33" s="2272"/>
      <c r="CH33" s="531"/>
      <c r="CI33" s="531" t="s">
        <v>27</v>
      </c>
      <c r="CJ33" s="531"/>
      <c r="CK33" s="782"/>
      <c r="CL33" s="502"/>
      <c r="CM33" s="502"/>
      <c r="CN33" s="2268"/>
      <c r="CO33" s="2268"/>
    </row>
    <row r="34" spans="1:93">
      <c r="A34" s="2180"/>
      <c r="B34" s="2181"/>
      <c r="C34" s="2181"/>
      <c r="D34" s="2190" t="s">
        <v>715</v>
      </c>
      <c r="E34" s="2191"/>
      <c r="F34" s="2191"/>
      <c r="G34" s="2191"/>
      <c r="H34" s="2191"/>
      <c r="I34" s="2191"/>
      <c r="J34" s="2191"/>
      <c r="K34" s="2191"/>
      <c r="L34" s="2191"/>
      <c r="M34" s="2191"/>
      <c r="N34" s="2191"/>
      <c r="O34" s="2274"/>
      <c r="P34" s="510" t="s">
        <v>561</v>
      </c>
      <c r="Q34" s="521"/>
      <c r="R34" s="521"/>
      <c r="S34" s="521"/>
      <c r="T34" s="521"/>
      <c r="U34" s="521"/>
      <c r="V34" s="521"/>
      <c r="W34" s="521"/>
      <c r="X34" s="521"/>
      <c r="Y34" s="521"/>
      <c r="Z34" s="521"/>
      <c r="AA34" s="521"/>
      <c r="AB34" s="521"/>
      <c r="AC34" s="521"/>
      <c r="AD34" s="521"/>
      <c r="AE34" s="521"/>
      <c r="AF34" s="521"/>
      <c r="AG34" s="521"/>
      <c r="AH34" s="521"/>
      <c r="AI34" s="521"/>
      <c r="AJ34" s="521"/>
      <c r="AK34" s="521"/>
      <c r="AL34" s="521"/>
      <c r="AM34" s="521"/>
      <c r="AN34" s="521"/>
      <c r="AO34" s="521"/>
      <c r="AP34" s="553" t="s">
        <v>582</v>
      </c>
      <c r="AQ34" s="521"/>
      <c r="AR34" s="521"/>
      <c r="AS34" s="521"/>
      <c r="AT34" s="778" t="s">
        <v>561</v>
      </c>
      <c r="AU34" s="498"/>
      <c r="AV34" s="498"/>
      <c r="AW34" s="498"/>
      <c r="AX34" s="510" t="s">
        <v>549</v>
      </c>
      <c r="AY34" s="498"/>
      <c r="AZ34" s="498"/>
      <c r="BA34" s="498"/>
      <c r="BB34" s="498"/>
      <c r="BC34" s="498"/>
      <c r="BD34" s="498"/>
      <c r="BE34" s="498"/>
      <c r="BF34" s="498"/>
      <c r="BG34" s="635"/>
      <c r="BH34" s="778" t="s">
        <v>561</v>
      </c>
      <c r="BI34" s="498"/>
      <c r="BJ34" s="498"/>
      <c r="BK34" s="498"/>
      <c r="BL34" s="498"/>
      <c r="BM34" s="498"/>
      <c r="BN34" s="498"/>
      <c r="BO34" s="498"/>
      <c r="BP34" s="498"/>
      <c r="BQ34" s="498"/>
      <c r="BR34" s="498"/>
      <c r="BS34" s="498"/>
      <c r="BT34" s="498"/>
      <c r="BU34" s="498"/>
      <c r="BV34" s="498"/>
      <c r="BW34" s="498"/>
      <c r="BX34" s="498"/>
      <c r="BY34" s="498"/>
      <c r="BZ34" s="498"/>
      <c r="CA34" s="498"/>
      <c r="CB34" s="498"/>
      <c r="CC34" s="498"/>
      <c r="CD34" s="498"/>
      <c r="CE34" s="498"/>
      <c r="CF34" s="498"/>
      <c r="CG34" s="498"/>
      <c r="CH34" s="553" t="s">
        <v>583</v>
      </c>
      <c r="CI34" s="510"/>
      <c r="CJ34" s="510"/>
      <c r="CK34" s="549"/>
      <c r="CL34" s="502"/>
      <c r="CM34" s="502"/>
      <c r="CN34" s="2268"/>
      <c r="CO34" s="2268"/>
    </row>
    <row r="35" spans="1:93" hidden="1">
      <c r="A35" s="2180"/>
      <c r="B35" s="2181"/>
      <c r="C35" s="2181"/>
      <c r="D35" s="2193"/>
      <c r="E35" s="2194"/>
      <c r="F35" s="2194"/>
      <c r="G35" s="2194"/>
      <c r="H35" s="2194"/>
      <c r="I35" s="2194"/>
      <c r="J35" s="2194"/>
      <c r="K35" s="2194"/>
      <c r="L35" s="2194"/>
      <c r="M35" s="2194"/>
      <c r="N35" s="2194"/>
      <c r="O35" s="2275"/>
      <c r="P35" s="521"/>
      <c r="Q35" s="521"/>
      <c r="R35" s="521"/>
      <c r="S35" s="521"/>
      <c r="T35" s="521"/>
      <c r="U35" s="521"/>
      <c r="V35" s="521"/>
      <c r="W35" s="521"/>
      <c r="X35" s="521"/>
      <c r="Y35" s="521"/>
      <c r="Z35" s="521"/>
      <c r="AA35" s="521"/>
      <c r="AB35" s="521"/>
      <c r="AC35" s="521"/>
      <c r="AD35" s="521"/>
      <c r="AE35" s="521"/>
      <c r="AF35" s="521"/>
      <c r="AG35" s="521"/>
      <c r="AH35" s="521"/>
      <c r="AI35" s="521"/>
      <c r="AJ35" s="521"/>
      <c r="AK35" s="521"/>
      <c r="AL35" s="521"/>
      <c r="AM35" s="521"/>
      <c r="AN35" s="521"/>
      <c r="AO35" s="521"/>
      <c r="AP35" s="521"/>
      <c r="AQ35" s="521"/>
      <c r="AR35" s="521"/>
      <c r="AS35" s="521"/>
      <c r="AT35" s="546"/>
      <c r="AU35" s="498"/>
      <c r="AV35" s="498"/>
      <c r="AW35" s="498"/>
      <c r="AX35" s="498"/>
      <c r="AY35" s="498"/>
      <c r="AZ35" s="498"/>
      <c r="BA35" s="498"/>
      <c r="BB35" s="498"/>
      <c r="BC35" s="498"/>
      <c r="BD35" s="498"/>
      <c r="BE35" s="498"/>
      <c r="BF35" s="498"/>
      <c r="BG35" s="635"/>
      <c r="BH35" s="546"/>
      <c r="BI35" s="498"/>
      <c r="BJ35" s="498"/>
      <c r="BK35" s="498"/>
      <c r="BL35" s="498"/>
      <c r="BM35" s="498"/>
      <c r="BN35" s="498"/>
      <c r="BO35" s="498"/>
      <c r="BP35" s="498"/>
      <c r="BQ35" s="498"/>
      <c r="BR35" s="498"/>
      <c r="BS35" s="498"/>
      <c r="BT35" s="498"/>
      <c r="BU35" s="498"/>
      <c r="BV35" s="498"/>
      <c r="BW35" s="498"/>
      <c r="BX35" s="498"/>
      <c r="BY35" s="498"/>
      <c r="BZ35" s="498"/>
      <c r="CA35" s="498"/>
      <c r="CB35" s="498"/>
      <c r="CC35" s="498"/>
      <c r="CD35" s="498"/>
      <c r="CE35" s="498"/>
      <c r="CF35" s="498"/>
      <c r="CG35" s="498"/>
      <c r="CH35" s="510"/>
      <c r="CI35" s="553"/>
      <c r="CJ35" s="510"/>
      <c r="CK35" s="549"/>
      <c r="CL35" s="502"/>
      <c r="CM35" s="502"/>
      <c r="CN35" s="2268"/>
      <c r="CO35" s="2268"/>
    </row>
    <row r="36" spans="1:93">
      <c r="A36" s="2270"/>
      <c r="B36" s="2271"/>
      <c r="C36" s="2271"/>
      <c r="D36" s="2276"/>
      <c r="E36" s="2277"/>
      <c r="F36" s="2277"/>
      <c r="G36" s="2277"/>
      <c r="H36" s="2277"/>
      <c r="I36" s="2277"/>
      <c r="J36" s="2277"/>
      <c r="K36" s="2277"/>
      <c r="L36" s="2277"/>
      <c r="M36" s="2277"/>
      <c r="N36" s="2277"/>
      <c r="O36" s="2278"/>
      <c r="P36" s="507"/>
      <c r="Q36" s="507"/>
      <c r="R36" s="507"/>
      <c r="S36" s="507"/>
      <c r="T36" s="754"/>
      <c r="U36" s="754"/>
      <c r="V36" s="754"/>
      <c r="W36" s="754"/>
      <c r="X36" s="2168" t="str">
        <f>申告書記入イメージ!V98</f>
        <v/>
      </c>
      <c r="Y36" s="2168"/>
      <c r="Z36" s="2168" t="str">
        <f>申告書記入イメージ!Y98</f>
        <v/>
      </c>
      <c r="AA36" s="2168"/>
      <c r="AB36" s="2168" t="str">
        <f>申告書記入イメージ!AB98</f>
        <v/>
      </c>
      <c r="AC36" s="2168"/>
      <c r="AD36" s="2168" t="str">
        <f>申告書記入イメージ!AE98</f>
        <v/>
      </c>
      <c r="AE36" s="2168"/>
      <c r="AF36" s="2168" t="str">
        <f>申告書記入イメージ!AH98</f>
        <v/>
      </c>
      <c r="AG36" s="2168"/>
      <c r="AH36" s="2168" t="str">
        <f>申告書記入イメージ!AK98</f>
        <v/>
      </c>
      <c r="AI36" s="2168"/>
      <c r="AJ36" s="2168" t="str">
        <f>申告書記入イメージ!AN98</f>
        <v/>
      </c>
      <c r="AK36" s="2168"/>
      <c r="AL36" s="2168" t="str">
        <f>申告書記入イメージ!AQ98</f>
        <v/>
      </c>
      <c r="AM36" s="2168"/>
      <c r="AN36" s="2168" t="str">
        <f>申告書記入イメージ!AT98</f>
        <v/>
      </c>
      <c r="AO36" s="2168"/>
      <c r="AP36" s="575" t="s">
        <v>758</v>
      </c>
      <c r="AQ36" s="575"/>
      <c r="AR36" s="575"/>
      <c r="AS36" s="575"/>
      <c r="AT36" s="2285">
        <f>IF(申告書記入イメージ!BB99="","",申告書記入イメージ!BB99)</f>
        <v>15.5</v>
      </c>
      <c r="AU36" s="2280"/>
      <c r="AV36" s="2280"/>
      <c r="AW36" s="2280"/>
      <c r="AX36" s="2280"/>
      <c r="AY36" s="2280"/>
      <c r="AZ36" s="2280"/>
      <c r="BA36" s="2280"/>
      <c r="BB36" s="2280"/>
      <c r="BC36" s="2280"/>
      <c r="BD36" s="2280"/>
      <c r="BE36" s="2280"/>
      <c r="BF36" s="2280"/>
      <c r="BG36" s="2286"/>
      <c r="BH36" s="576"/>
      <c r="BI36" s="507"/>
      <c r="BJ36" s="507"/>
      <c r="BK36" s="570"/>
      <c r="BL36" s="2267" t="str">
        <f>申告書記入イメージ!BR98</f>
        <v/>
      </c>
      <c r="BM36" s="2267"/>
      <c r="BN36" s="2267" t="str">
        <f>申告書記入イメージ!BU98</f>
        <v/>
      </c>
      <c r="BO36" s="2267"/>
      <c r="BP36" s="2267" t="str">
        <f>申告書記入イメージ!BX98</f>
        <v/>
      </c>
      <c r="BQ36" s="2267"/>
      <c r="BR36" s="2267" t="str">
        <f>申告書記入イメージ!CA98</f>
        <v/>
      </c>
      <c r="BS36" s="2267"/>
      <c r="BT36" s="2267" t="str">
        <f>申告書記入イメージ!CD98</f>
        <v/>
      </c>
      <c r="BU36" s="2267"/>
      <c r="BV36" s="2267" t="str">
        <f>申告書記入イメージ!CG98</f>
        <v/>
      </c>
      <c r="BW36" s="2267"/>
      <c r="BX36" s="2267" t="str">
        <f>申告書記入イメージ!CJ98</f>
        <v/>
      </c>
      <c r="BY36" s="2267"/>
      <c r="BZ36" s="2267" t="str">
        <f>申告書記入イメージ!CM98</f>
        <v/>
      </c>
      <c r="CA36" s="2267"/>
      <c r="CB36" s="2267" t="str">
        <f>申告書記入イメージ!CP98</f>
        <v/>
      </c>
      <c r="CC36" s="2267"/>
      <c r="CD36" s="2267" t="str">
        <f>申告書記入イメージ!CS98</f>
        <v/>
      </c>
      <c r="CE36" s="2267"/>
      <c r="CF36" s="2267" t="str">
        <f>申告書記入イメージ!CV98</f>
        <v/>
      </c>
      <c r="CG36" s="2267"/>
      <c r="CH36" s="507"/>
      <c r="CI36" s="507" t="s">
        <v>759</v>
      </c>
      <c r="CJ36" s="507"/>
      <c r="CK36" s="577"/>
      <c r="CL36" s="502"/>
      <c r="CM36" s="502"/>
      <c r="CN36" s="2268"/>
      <c r="CO36" s="2268"/>
    </row>
    <row r="37" spans="1:93">
      <c r="A37" s="484"/>
      <c r="B37" s="484"/>
      <c r="C37" s="484"/>
      <c r="D37" s="496" t="s">
        <v>585</v>
      </c>
      <c r="E37" s="484"/>
      <c r="F37" s="484"/>
      <c r="G37" s="484"/>
      <c r="H37" s="484"/>
      <c r="I37" s="484"/>
      <c r="J37" s="484"/>
      <c r="K37" s="484"/>
      <c r="L37" s="484"/>
      <c r="M37" s="484"/>
      <c r="N37" s="484"/>
      <c r="O37" s="484"/>
      <c r="P37" s="484"/>
      <c r="Q37" s="484"/>
      <c r="R37" s="484"/>
      <c r="S37" s="484"/>
      <c r="T37" s="484"/>
      <c r="U37" s="484"/>
      <c r="V37" s="484"/>
      <c r="W37" s="484"/>
      <c r="X37" s="484"/>
      <c r="Y37" s="484"/>
      <c r="Z37" s="484"/>
      <c r="AA37" s="484"/>
      <c r="AB37" s="496" t="s">
        <v>588</v>
      </c>
      <c r="AC37" s="496"/>
      <c r="AD37" s="496"/>
      <c r="AE37" s="484"/>
      <c r="AF37" s="484"/>
      <c r="AG37" s="484"/>
      <c r="AH37" s="484"/>
      <c r="AI37" s="484"/>
      <c r="AJ37" s="484"/>
      <c r="AK37" s="484"/>
      <c r="AL37" s="484"/>
      <c r="AM37" s="484"/>
      <c r="AN37" s="484"/>
      <c r="AO37" s="484"/>
      <c r="AP37" s="484"/>
      <c r="AQ37" s="484"/>
      <c r="AR37" s="484"/>
      <c r="AS37" s="484"/>
      <c r="AT37" s="484"/>
      <c r="AU37" s="484"/>
      <c r="AV37" s="484"/>
      <c r="AW37" s="484"/>
      <c r="AX37" s="484"/>
      <c r="AY37" s="484"/>
      <c r="AZ37" s="484"/>
      <c r="BA37" s="484"/>
      <c r="BB37" s="484"/>
      <c r="BC37" s="484"/>
      <c r="BD37" s="484"/>
      <c r="BE37" s="484"/>
      <c r="BF37" s="484"/>
      <c r="BG37" s="484"/>
      <c r="BH37" s="484"/>
      <c r="BI37" s="484"/>
      <c r="BJ37" s="484"/>
      <c r="BK37" s="484"/>
      <c r="BL37" s="484"/>
      <c r="BM37" s="484"/>
      <c r="BN37" s="484"/>
      <c r="BO37" s="484"/>
      <c r="BP37" s="484"/>
      <c r="BQ37" s="484"/>
      <c r="BR37" s="484"/>
      <c r="BS37" s="484"/>
      <c r="BT37" s="484"/>
      <c r="BU37" s="484"/>
      <c r="BV37" s="484"/>
      <c r="BW37" s="484"/>
      <c r="BX37" s="484"/>
      <c r="BY37" s="484"/>
      <c r="BZ37" s="484"/>
      <c r="CA37" s="484"/>
      <c r="CB37" s="484"/>
      <c r="CC37" s="484"/>
      <c r="CD37" s="484"/>
      <c r="CE37" s="484"/>
      <c r="CF37" s="484"/>
      <c r="CG37" s="484"/>
      <c r="CH37" s="484"/>
      <c r="CI37" s="484"/>
      <c r="CJ37" s="484"/>
      <c r="CK37" s="484"/>
      <c r="CL37" s="502"/>
      <c r="CM37" s="502"/>
      <c r="CN37" s="2268"/>
      <c r="CO37" s="2268"/>
    </row>
    <row r="38" spans="1:93">
      <c r="A38" s="484"/>
      <c r="B38" s="484"/>
      <c r="C38" s="484"/>
      <c r="D38" s="2159"/>
      <c r="E38" s="2160"/>
      <c r="F38" s="2160"/>
      <c r="G38" s="2160"/>
      <c r="H38" s="2160"/>
      <c r="I38" s="2161"/>
      <c r="J38" s="2151" t="s">
        <v>586</v>
      </c>
      <c r="K38" s="2151"/>
      <c r="L38" s="2152"/>
      <c r="M38" s="2153"/>
      <c r="N38" s="2153"/>
      <c r="O38" s="2153"/>
      <c r="P38" s="2153"/>
      <c r="Q38" s="2153"/>
      <c r="R38" s="2153"/>
      <c r="S38" s="2154"/>
      <c r="T38" s="484" t="s">
        <v>587</v>
      </c>
      <c r="U38" s="484"/>
      <c r="V38" s="484"/>
      <c r="W38" s="484"/>
      <c r="X38" s="484"/>
      <c r="Y38" s="484"/>
      <c r="Z38" s="484"/>
      <c r="AA38" s="484"/>
      <c r="AB38" s="631"/>
      <c r="AC38" s="632"/>
      <c r="AD38" s="632"/>
      <c r="AE38" s="632"/>
      <c r="AF38" s="632"/>
      <c r="AG38" s="632"/>
      <c r="AH38" s="632"/>
      <c r="AI38" s="632"/>
      <c r="AJ38" s="632"/>
      <c r="AK38" s="632"/>
      <c r="AL38" s="2153"/>
      <c r="AM38" s="2154"/>
      <c r="AN38" s="630" t="s">
        <v>589</v>
      </c>
      <c r="AO38" s="630"/>
      <c r="AP38" s="2152"/>
      <c r="AQ38" s="2153"/>
      <c r="AR38" s="2153"/>
      <c r="AS38" s="2153"/>
      <c r="AT38" s="2153"/>
      <c r="AU38" s="2153"/>
      <c r="AV38" s="2153"/>
      <c r="AW38" s="2154"/>
      <c r="AX38" s="2151" t="s">
        <v>589</v>
      </c>
      <c r="AY38" s="2151"/>
      <c r="AZ38" s="2152"/>
      <c r="BA38" s="2153"/>
      <c r="BB38" s="2153"/>
      <c r="BC38" s="2153"/>
      <c r="BD38" s="2153"/>
      <c r="BE38" s="2153"/>
      <c r="BF38" s="2153"/>
      <c r="BG38" s="2154"/>
      <c r="BH38" s="484" t="s">
        <v>590</v>
      </c>
      <c r="BI38" s="484"/>
      <c r="BJ38" s="484"/>
      <c r="BK38" s="484"/>
      <c r="BL38" s="484"/>
      <c r="BM38" s="484"/>
      <c r="BN38" s="578" t="s">
        <v>592</v>
      </c>
      <c r="BO38" s="484"/>
      <c r="BP38" s="578"/>
      <c r="BQ38" s="484"/>
      <c r="BR38" s="484"/>
      <c r="BS38" s="484"/>
      <c r="BT38" s="484"/>
      <c r="BU38" s="484"/>
      <c r="BV38" s="484"/>
      <c r="BW38" s="484"/>
      <c r="BX38" s="484"/>
      <c r="BY38" s="484"/>
      <c r="BZ38" s="484"/>
      <c r="CA38" s="484"/>
      <c r="CB38" s="484"/>
      <c r="CC38" s="484"/>
      <c r="CD38" s="484"/>
      <c r="CE38" s="484"/>
      <c r="CF38" s="2152" t="str">
        <f>IF(申告書記入イメージ!CV105=0,"",申告書記入イメージ!CV105)</f>
        <v/>
      </c>
      <c r="CG38" s="2154"/>
      <c r="CH38" s="484" t="s">
        <v>593</v>
      </c>
      <c r="CI38" s="484"/>
      <c r="CJ38" s="484"/>
      <c r="CK38" s="484"/>
      <c r="CL38" s="502"/>
      <c r="CM38" s="502"/>
      <c r="CN38" s="2268"/>
      <c r="CO38" s="2268"/>
    </row>
    <row r="39" spans="1:93" ht="12.75" customHeight="1">
      <c r="A39" s="484"/>
      <c r="B39" s="484"/>
      <c r="C39" s="484"/>
      <c r="D39" s="484"/>
      <c r="E39" s="496" t="s">
        <v>594</v>
      </c>
      <c r="F39" s="484"/>
      <c r="G39" s="484"/>
      <c r="H39" s="484"/>
      <c r="I39" s="484"/>
      <c r="J39" s="484"/>
      <c r="K39" s="484"/>
      <c r="L39" s="484"/>
      <c r="M39" s="484"/>
      <c r="N39" s="496" t="s">
        <v>598</v>
      </c>
      <c r="O39" s="484"/>
      <c r="P39" s="484"/>
      <c r="Q39" s="484"/>
      <c r="R39" s="484"/>
      <c r="S39" s="484"/>
      <c r="T39" s="484"/>
      <c r="U39" s="484"/>
      <c r="V39" s="484"/>
      <c r="W39" s="496" t="s">
        <v>599</v>
      </c>
      <c r="X39" s="484"/>
      <c r="Y39" s="484"/>
      <c r="Z39" s="484"/>
      <c r="AA39" s="484"/>
      <c r="AB39" s="484"/>
      <c r="AC39" s="484"/>
      <c r="AD39" s="484"/>
      <c r="AE39" s="484"/>
      <c r="AF39" s="484"/>
      <c r="AG39" s="484"/>
      <c r="AH39" s="496" t="s">
        <v>600</v>
      </c>
      <c r="AI39" s="484"/>
      <c r="AJ39" s="484"/>
      <c r="AK39" s="484"/>
      <c r="AL39" s="484"/>
      <c r="AM39" s="484"/>
      <c r="AN39" s="484"/>
      <c r="AO39" s="484"/>
      <c r="AP39" s="484"/>
      <c r="AQ39" s="496" t="s">
        <v>601</v>
      </c>
      <c r="AR39" s="484"/>
      <c r="AS39" s="484"/>
      <c r="AT39" s="484"/>
      <c r="AU39" s="484"/>
      <c r="AV39" s="484"/>
      <c r="AW39" s="484"/>
      <c r="AX39" s="484"/>
      <c r="AY39" s="484"/>
      <c r="AZ39" s="484"/>
      <c r="BA39" s="484"/>
      <c r="BB39" s="484"/>
      <c r="BC39" s="484"/>
      <c r="BD39" s="484"/>
      <c r="BE39" s="484"/>
      <c r="BF39" s="484"/>
      <c r="BG39" s="484"/>
      <c r="BH39" s="484"/>
      <c r="BI39" s="484"/>
      <c r="BJ39" s="484"/>
      <c r="BK39" s="484"/>
      <c r="BL39" s="484"/>
      <c r="BM39" s="484"/>
      <c r="BN39" s="484"/>
      <c r="BO39" s="484"/>
      <c r="BP39" s="484"/>
      <c r="BQ39" s="484"/>
      <c r="BR39" s="484"/>
      <c r="BS39" s="484"/>
      <c r="BT39" s="484"/>
      <c r="BU39" s="484"/>
      <c r="BV39" s="484"/>
      <c r="BW39" s="484"/>
      <c r="BX39" s="484"/>
      <c r="BY39" s="484"/>
      <c r="BZ39" s="484"/>
      <c r="CA39" s="484"/>
      <c r="CB39" s="484"/>
      <c r="CC39" s="484"/>
      <c r="CD39" s="484"/>
      <c r="CE39" s="484"/>
      <c r="CF39" s="484"/>
      <c r="CG39" s="484"/>
      <c r="CH39" s="484"/>
      <c r="CI39" s="484"/>
      <c r="CJ39" s="484"/>
      <c r="CK39" s="484"/>
      <c r="CL39" s="502"/>
      <c r="CM39" s="502"/>
      <c r="CN39" s="2268"/>
      <c r="CO39" s="2268"/>
    </row>
    <row r="40" spans="1:93" ht="14">
      <c r="A40" s="484"/>
      <c r="B40" s="484"/>
      <c r="C40" s="484"/>
      <c r="D40" s="484"/>
      <c r="E40" s="2152"/>
      <c r="F40" s="2153"/>
      <c r="G40" s="2154"/>
      <c r="H40" s="496" t="s">
        <v>595</v>
      </c>
      <c r="I40" s="484"/>
      <c r="J40" s="484"/>
      <c r="K40" s="484"/>
      <c r="L40" s="2152"/>
      <c r="M40" s="2153"/>
      <c r="N40" s="2154"/>
      <c r="O40" s="496" t="s">
        <v>596</v>
      </c>
      <c r="P40" s="484"/>
      <c r="Q40" s="484"/>
      <c r="R40" s="484"/>
      <c r="S40" s="484"/>
      <c r="T40" s="484"/>
      <c r="U40" s="484"/>
      <c r="V40" s="2152"/>
      <c r="W40" s="2153"/>
      <c r="X40" s="2154"/>
      <c r="Y40" s="496" t="s">
        <v>597</v>
      </c>
      <c r="Z40" s="484"/>
      <c r="AA40" s="484"/>
      <c r="AB40" s="484"/>
      <c r="AC40" s="484"/>
      <c r="AD40" s="484"/>
      <c r="AE40" s="484"/>
      <c r="AF40" s="484"/>
      <c r="AG40" s="484"/>
      <c r="AH40" s="2152"/>
      <c r="AI40" s="2153"/>
      <c r="AJ40" s="2154"/>
      <c r="AK40" s="496" t="s">
        <v>604</v>
      </c>
      <c r="AL40" s="484"/>
      <c r="AM40" s="484"/>
      <c r="AN40" s="484"/>
      <c r="AO40" s="484"/>
      <c r="AP40" s="2273"/>
      <c r="AQ40" s="2155"/>
      <c r="AR40" s="2155"/>
      <c r="AS40" s="2155"/>
      <c r="AT40" s="2155"/>
      <c r="AU40" s="2155"/>
      <c r="AV40" s="2155"/>
      <c r="AW40" s="2155"/>
      <c r="AX40" s="2155"/>
      <c r="AY40" s="2155" t="str">
        <f>IF(申告書記入イメージ!BH110=0,"",申告書記入イメージ!BH110)</f>
        <v/>
      </c>
      <c r="AZ40" s="2155"/>
      <c r="BA40" s="2155"/>
      <c r="BB40" s="2155" t="str">
        <f>IF(申告書記入イメージ!BK110=0,"",申告書記入イメージ!BK110)</f>
        <v/>
      </c>
      <c r="BC40" s="2155"/>
      <c r="BD40" s="2155"/>
      <c r="BE40" s="2155" t="str">
        <f>IF(申告書記入イメージ!BN110=0,"",申告書記入イメージ!BN110)</f>
        <v/>
      </c>
      <c r="BF40" s="2155"/>
      <c r="BG40" s="2155"/>
      <c r="BH40" s="2155" t="str">
        <f>IF(申告書記入イメージ!BQ110=0,"",申告書記入イメージ!BQ110)</f>
        <v/>
      </c>
      <c r="BI40" s="2155"/>
      <c r="BJ40" s="2155"/>
      <c r="BK40" s="2155" t="str">
        <f>IF(申告書記入イメージ!BT110=0,"",申告書記入イメージ!BT110)</f>
        <v/>
      </c>
      <c r="BL40" s="2155"/>
      <c r="BM40" s="2155"/>
      <c r="BN40" s="2155" t="str">
        <f>IF(申告書記入イメージ!BW110=0,"",申告書記入イメージ!BW110)</f>
        <v/>
      </c>
      <c r="BO40" s="2155"/>
      <c r="BP40" s="2155"/>
      <c r="BQ40" s="2155" t="str">
        <f>IF(申告書記入イメージ!BZ110=0,"",申告書記入イメージ!BZ110)</f>
        <v/>
      </c>
      <c r="BR40" s="2155"/>
      <c r="BS40" s="2155"/>
      <c r="BT40" s="2155" t="str">
        <f>IF(申告書記入イメージ!CC110=0,"",申告書記入イメージ!CC110)</f>
        <v/>
      </c>
      <c r="BU40" s="2155"/>
      <c r="BV40" s="2155"/>
      <c r="BW40" s="2155" t="str">
        <f>IF(申告書記入イメージ!CF110=0,"",申告書記入イメージ!CF110)</f>
        <v/>
      </c>
      <c r="BX40" s="2155"/>
      <c r="BY40" s="2155"/>
      <c r="BZ40" s="2155" t="str">
        <f>IF(申告書記入イメージ!CI110=0,"",申告書記入イメージ!CI110)</f>
        <v/>
      </c>
      <c r="CA40" s="2155"/>
      <c r="CB40" s="2155"/>
      <c r="CC40" s="2155" t="str">
        <f>IF(申告書記入イメージ!CL110=0,"",申告書記入イメージ!CL110)</f>
        <v/>
      </c>
      <c r="CD40" s="2155"/>
      <c r="CE40" s="2155"/>
      <c r="CF40" s="2155" t="str">
        <f>IF(申告書記入イメージ!CO110=0,"",申告書記入イメージ!CO110)</f>
        <v/>
      </c>
      <c r="CG40" s="2155"/>
      <c r="CH40" s="2155"/>
      <c r="CI40" s="2155" t="str">
        <f>IF(申告書記入イメージ!CR110=0,"",申告書記入イメージ!CR110)</f>
        <v/>
      </c>
      <c r="CJ40" s="2155"/>
      <c r="CK40" s="2155"/>
      <c r="CL40" s="502"/>
      <c r="CM40" s="502"/>
      <c r="CN40" s="2268"/>
      <c r="CO40" s="2268"/>
    </row>
    <row r="41" spans="1:93">
      <c r="A41" s="484"/>
      <c r="B41" s="484"/>
      <c r="C41" s="484"/>
      <c r="D41" s="484"/>
      <c r="E41" s="484"/>
      <c r="F41" s="484"/>
      <c r="G41" s="484"/>
      <c r="H41" s="484"/>
      <c r="I41" s="484"/>
      <c r="J41" s="484"/>
      <c r="K41" s="484"/>
      <c r="L41" s="484"/>
      <c r="M41" s="484"/>
      <c r="N41" s="484"/>
      <c r="O41" s="484"/>
      <c r="P41" s="484"/>
      <c r="Q41" s="484"/>
      <c r="R41" s="484"/>
      <c r="S41" s="484"/>
      <c r="T41" s="484"/>
      <c r="U41" s="484"/>
      <c r="V41" s="484"/>
      <c r="W41" s="484"/>
      <c r="X41" s="484"/>
      <c r="Y41" s="484"/>
      <c r="Z41" s="484"/>
      <c r="AA41" s="484"/>
      <c r="AB41" s="484"/>
      <c r="AC41" s="484"/>
      <c r="AD41" s="484"/>
      <c r="AE41" s="484"/>
      <c r="AF41" s="484"/>
      <c r="AG41" s="484"/>
      <c r="AH41" s="484"/>
      <c r="AI41" s="484"/>
      <c r="AJ41" s="484"/>
      <c r="AK41" s="484"/>
      <c r="AL41" s="484"/>
      <c r="AM41" s="484"/>
      <c r="AN41" s="484"/>
      <c r="AO41" s="484"/>
      <c r="AP41" s="484"/>
      <c r="AQ41" s="484"/>
      <c r="AR41" s="484"/>
      <c r="AS41" s="484"/>
      <c r="AT41" s="484"/>
      <c r="AU41" s="484"/>
      <c r="AV41" s="500" t="s">
        <v>670</v>
      </c>
      <c r="AW41" s="484"/>
      <c r="AX41" s="484"/>
      <c r="AY41" s="484"/>
      <c r="AZ41" s="484"/>
      <c r="BA41" s="484"/>
      <c r="BB41" s="484"/>
      <c r="BC41" s="484"/>
      <c r="BD41" s="484"/>
      <c r="BE41" s="484"/>
      <c r="BF41" s="484"/>
      <c r="BG41" s="484"/>
      <c r="BH41" s="484"/>
      <c r="BI41" s="484"/>
      <c r="BJ41" s="484"/>
      <c r="BK41" s="484"/>
      <c r="BL41" s="484"/>
      <c r="BM41" s="484"/>
      <c r="BN41" s="484"/>
      <c r="BO41" s="484"/>
      <c r="BP41" s="484"/>
      <c r="BQ41" s="484"/>
      <c r="BR41" s="484"/>
      <c r="BS41" s="484"/>
      <c r="BT41" s="484"/>
      <c r="BU41" s="484"/>
      <c r="BV41" s="484"/>
      <c r="BW41" s="484"/>
      <c r="BX41" s="484"/>
      <c r="BY41" s="484"/>
      <c r="BZ41" s="484"/>
      <c r="CA41" s="484"/>
      <c r="CB41" s="484"/>
      <c r="CC41" s="484"/>
      <c r="CD41" s="484"/>
      <c r="CE41" s="484"/>
      <c r="CF41" s="484"/>
      <c r="CG41" s="484"/>
      <c r="CH41" s="484"/>
      <c r="CI41" s="484"/>
      <c r="CJ41" s="484"/>
      <c r="CK41" s="484"/>
      <c r="CL41" s="502"/>
      <c r="CM41" s="502"/>
      <c r="CN41" s="2268"/>
      <c r="CO41" s="2268"/>
    </row>
    <row r="42" spans="1:93">
      <c r="A42" s="554"/>
      <c r="B42" s="581" t="s">
        <v>603</v>
      </c>
      <c r="C42" s="581"/>
      <c r="D42" s="581"/>
      <c r="E42" s="555"/>
      <c r="F42" s="555"/>
      <c r="G42" s="555"/>
      <c r="H42" s="555"/>
      <c r="I42" s="555"/>
      <c r="J42" s="555"/>
      <c r="K42" s="579"/>
      <c r="L42" s="579"/>
      <c r="M42" s="579"/>
      <c r="N42" s="579"/>
      <c r="O42" s="579"/>
      <c r="P42" s="579"/>
      <c r="Q42" s="579"/>
      <c r="R42" s="579"/>
      <c r="S42" s="579"/>
      <c r="T42" s="580"/>
      <c r="U42" s="2162" t="str">
        <f>IF(申告書記入イメージ!AF117=0,"",申告書記入イメージ!AF117)</f>
        <v/>
      </c>
      <c r="V42" s="2163"/>
      <c r="W42" s="2163"/>
      <c r="X42" s="2163"/>
      <c r="Y42" s="2163"/>
      <c r="Z42" s="2163"/>
      <c r="AA42" s="2163"/>
      <c r="AB42" s="2163"/>
      <c r="AC42" s="2163"/>
      <c r="AD42" s="2163"/>
      <c r="AE42" s="2163"/>
      <c r="AF42" s="2163"/>
      <c r="AG42" s="2163"/>
      <c r="AH42" s="2163"/>
      <c r="AI42" s="2163"/>
      <c r="AJ42" s="2163"/>
      <c r="AK42" s="2163"/>
      <c r="AL42" s="2163"/>
      <c r="AM42" s="2156" t="s">
        <v>605</v>
      </c>
      <c r="AN42" s="2157"/>
      <c r="AO42" s="484"/>
      <c r="AP42" s="484"/>
      <c r="AQ42" s="484"/>
      <c r="AR42" s="484"/>
      <c r="AS42" s="484"/>
      <c r="AT42" s="484"/>
      <c r="AU42" s="484"/>
      <c r="AV42" s="484"/>
      <c r="AW42" s="484"/>
      <c r="AX42" s="484"/>
      <c r="AY42" s="610" t="s">
        <v>606</v>
      </c>
      <c r="AZ42" s="555"/>
      <c r="BA42" s="555"/>
      <c r="BB42" s="555"/>
      <c r="BC42" s="555"/>
      <c r="BD42" s="555"/>
      <c r="BE42" s="555"/>
      <c r="BF42" s="555"/>
      <c r="BG42" s="555"/>
      <c r="BH42" s="555"/>
      <c r="BI42" s="555"/>
      <c r="BJ42" s="555"/>
      <c r="BK42" s="555"/>
      <c r="BL42" s="555"/>
      <c r="BM42" s="555"/>
      <c r="BN42" s="555"/>
      <c r="BO42" s="582"/>
      <c r="BP42" s="504"/>
      <c r="BQ42" s="504"/>
      <c r="BR42" s="504"/>
      <c r="BS42" s="504"/>
      <c r="BT42" s="504"/>
      <c r="BU42" s="504"/>
      <c r="BV42" s="504"/>
      <c r="BW42" s="504"/>
      <c r="BX42" s="504"/>
      <c r="BY42" s="504"/>
      <c r="BZ42" s="504"/>
      <c r="CA42" s="504"/>
      <c r="CB42" s="504"/>
      <c r="CC42" s="504"/>
      <c r="CD42" s="504"/>
      <c r="CE42" s="504"/>
      <c r="CF42" s="504"/>
      <c r="CG42" s="504"/>
      <c r="CH42" s="504" t="s">
        <v>608</v>
      </c>
      <c r="CI42" s="504"/>
      <c r="CJ42" s="504"/>
      <c r="CK42" s="583"/>
      <c r="CL42" s="502"/>
      <c r="CM42" s="502"/>
      <c r="CN42" s="2268"/>
      <c r="CO42" s="2268"/>
    </row>
    <row r="43" spans="1:93">
      <c r="A43" s="582"/>
      <c r="B43" s="504"/>
      <c r="C43" s="504"/>
      <c r="D43" s="504"/>
      <c r="E43" s="504"/>
      <c r="F43" s="589" t="s">
        <v>611</v>
      </c>
      <c r="G43" s="590"/>
      <c r="H43" s="590"/>
      <c r="I43" s="590"/>
      <c r="J43" s="591"/>
      <c r="K43" s="500" t="s">
        <v>615</v>
      </c>
      <c r="L43" s="484"/>
      <c r="M43" s="484"/>
      <c r="N43" s="484"/>
      <c r="O43" s="484"/>
      <c r="P43" s="484"/>
      <c r="Q43" s="484"/>
      <c r="R43" s="484"/>
      <c r="S43" s="484"/>
      <c r="T43" s="484"/>
      <c r="U43" s="595" t="s">
        <v>618</v>
      </c>
      <c r="V43" s="504"/>
      <c r="W43" s="596"/>
      <c r="X43" s="504"/>
      <c r="Y43" s="603"/>
      <c r="Z43" s="594" t="s">
        <v>621</v>
      </c>
      <c r="AA43" s="590"/>
      <c r="AB43" s="590"/>
      <c r="AC43" s="590"/>
      <c r="AD43" s="590"/>
      <c r="AE43" s="590"/>
      <c r="AF43" s="590"/>
      <c r="AG43" s="590"/>
      <c r="AH43" s="590"/>
      <c r="AI43" s="590"/>
      <c r="AJ43" s="607" t="s">
        <v>622</v>
      </c>
      <c r="AK43" s="555"/>
      <c r="AL43" s="555"/>
      <c r="AM43" s="555"/>
      <c r="AN43" s="555"/>
      <c r="AO43" s="555"/>
      <c r="AP43" s="2144" t="s">
        <v>623</v>
      </c>
      <c r="AQ43" s="2145"/>
      <c r="AR43" s="2145"/>
      <c r="AS43" s="2145"/>
      <c r="AT43" s="2145"/>
      <c r="AU43" s="2145"/>
      <c r="AV43" s="2146"/>
      <c r="AW43" s="484"/>
      <c r="AX43" s="484"/>
      <c r="AY43" s="612" t="s">
        <v>624</v>
      </c>
      <c r="AZ43" s="590"/>
      <c r="BA43" s="590"/>
      <c r="BB43" s="590"/>
      <c r="BC43" s="590"/>
      <c r="BD43" s="590"/>
      <c r="BE43" s="590"/>
      <c r="BF43" s="590"/>
      <c r="BG43" s="590"/>
      <c r="BH43" s="590"/>
      <c r="BI43" s="590"/>
      <c r="BJ43" s="590"/>
      <c r="BK43" s="590"/>
      <c r="BL43" s="590"/>
      <c r="BM43" s="590"/>
      <c r="BN43" s="604"/>
      <c r="BO43" s="611"/>
      <c r="BP43" s="590"/>
      <c r="BQ43" s="590"/>
      <c r="BR43" s="590"/>
      <c r="BS43" s="590"/>
      <c r="BT43" s="590"/>
      <c r="BU43" s="590"/>
      <c r="BV43" s="590"/>
      <c r="BW43" s="590"/>
      <c r="BX43" s="590"/>
      <c r="BY43" s="590"/>
      <c r="BZ43" s="590"/>
      <c r="CA43" s="590"/>
      <c r="CB43" s="590"/>
      <c r="CC43" s="590"/>
      <c r="CD43" s="590"/>
      <c r="CE43" s="590"/>
      <c r="CF43" s="590"/>
      <c r="CG43" s="590"/>
      <c r="CH43" s="590"/>
      <c r="CI43" s="590"/>
      <c r="CJ43" s="590"/>
      <c r="CK43" s="604"/>
      <c r="CL43" s="502"/>
      <c r="CM43" s="502"/>
      <c r="CN43" s="2268"/>
      <c r="CO43" s="2268"/>
    </row>
    <row r="44" spans="1:93" ht="15.75" customHeight="1">
      <c r="A44" s="584"/>
      <c r="B44" s="588" t="s">
        <v>610</v>
      </c>
      <c r="C44" s="498"/>
      <c r="D44" s="498"/>
      <c r="E44" s="498"/>
      <c r="F44" s="592" t="s">
        <v>612</v>
      </c>
      <c r="G44" s="507"/>
      <c r="H44" s="507"/>
      <c r="I44" s="507"/>
      <c r="J44" s="593"/>
      <c r="K44" s="2164" t="str">
        <f>IF(申告書記入イメージ!N124=0,"",申告書記入イメージ!N124)</f>
        <v/>
      </c>
      <c r="L44" s="2165"/>
      <c r="M44" s="2165"/>
      <c r="N44" s="2165"/>
      <c r="O44" s="2165"/>
      <c r="P44" s="2165"/>
      <c r="Q44" s="2165"/>
      <c r="R44" s="2165"/>
      <c r="S44" s="500" t="s">
        <v>608</v>
      </c>
      <c r="T44" s="484"/>
      <c r="U44" s="586" t="s">
        <v>617</v>
      </c>
      <c r="V44" s="598"/>
      <c r="W44" s="598"/>
      <c r="X44" s="498"/>
      <c r="Y44" s="498"/>
      <c r="Z44" s="2166">
        <f>申告書記入イメージ!AL124</f>
        <v>0</v>
      </c>
      <c r="AA44" s="2167"/>
      <c r="AB44" s="2167"/>
      <c r="AC44" s="2167"/>
      <c r="AD44" s="2167"/>
      <c r="AE44" s="2167"/>
      <c r="AF44" s="2167"/>
      <c r="AG44" s="2167"/>
      <c r="AH44" s="498" t="s">
        <v>608</v>
      </c>
      <c r="AI44" s="498"/>
      <c r="AJ44" s="608" t="s">
        <v>619</v>
      </c>
      <c r="AK44" s="598"/>
      <c r="AL44" s="498"/>
      <c r="AM44" s="498"/>
      <c r="AN44" s="498"/>
      <c r="AO44" s="498"/>
      <c r="AP44" s="2147"/>
      <c r="AQ44" s="2147"/>
      <c r="AR44" s="2147"/>
      <c r="AS44" s="2147"/>
      <c r="AT44" s="2147"/>
      <c r="AU44" s="2147"/>
      <c r="AV44" s="2148"/>
      <c r="AW44" s="484"/>
      <c r="AX44" s="484"/>
      <c r="AY44" s="613" t="s">
        <v>625</v>
      </c>
      <c r="AZ44" s="498"/>
      <c r="BA44" s="498"/>
      <c r="BB44" s="498"/>
      <c r="BC44" s="498"/>
      <c r="BD44" s="498"/>
      <c r="BE44" s="498"/>
      <c r="BF44" s="498"/>
      <c r="BG44" s="498"/>
      <c r="BH44" s="498"/>
      <c r="BI44" s="498"/>
      <c r="BJ44" s="498"/>
      <c r="BK44" s="498"/>
      <c r="BL44" s="498"/>
      <c r="BM44" s="498"/>
      <c r="BN44" s="606"/>
      <c r="BO44" s="605"/>
      <c r="BP44" s="498"/>
      <c r="BQ44" s="498"/>
      <c r="BR44" s="498"/>
      <c r="BS44" s="498"/>
      <c r="BT44" s="498"/>
      <c r="BU44" s="498"/>
      <c r="BV44" s="498"/>
      <c r="BW44" s="498"/>
      <c r="BX44" s="498"/>
      <c r="BY44" s="498"/>
      <c r="BZ44" s="498"/>
      <c r="CA44" s="498"/>
      <c r="CB44" s="498"/>
      <c r="CC44" s="498"/>
      <c r="CD44" s="498"/>
      <c r="CE44" s="498"/>
      <c r="CF44" s="498"/>
      <c r="CG44" s="498"/>
      <c r="CH44" s="498" t="s">
        <v>607</v>
      </c>
      <c r="CI44" s="498"/>
      <c r="CJ44" s="498"/>
      <c r="CK44" s="606"/>
      <c r="CL44" s="502"/>
      <c r="CM44" s="502"/>
      <c r="CN44" s="2268"/>
      <c r="CO44" s="2268"/>
    </row>
    <row r="45" spans="1:93" ht="15" customHeight="1">
      <c r="A45" s="586" t="s">
        <v>609</v>
      </c>
      <c r="B45" s="498"/>
      <c r="C45" s="498"/>
      <c r="D45" s="498"/>
      <c r="E45" s="498"/>
      <c r="F45" s="594" t="s">
        <v>613</v>
      </c>
      <c r="G45" s="590"/>
      <c r="H45" s="590"/>
      <c r="I45" s="590"/>
      <c r="J45" s="597"/>
      <c r="K45" s="599" t="s">
        <v>616</v>
      </c>
      <c r="L45" s="600"/>
      <c r="M45" s="600"/>
      <c r="N45" s="600"/>
      <c r="O45" s="600"/>
      <c r="P45" s="600"/>
      <c r="Q45" s="600"/>
      <c r="R45" s="600"/>
      <c r="S45" s="600"/>
      <c r="T45" s="600"/>
      <c r="U45" s="600"/>
      <c r="V45" s="600"/>
      <c r="W45" s="600"/>
      <c r="X45" s="600"/>
      <c r="Y45" s="600"/>
      <c r="Z45" s="508"/>
      <c r="AA45" s="508"/>
      <c r="AB45" s="508"/>
      <c r="AC45" s="508"/>
      <c r="AD45" s="508"/>
      <c r="AE45" s="508"/>
      <c r="AF45" s="619" t="s">
        <v>628</v>
      </c>
      <c r="AG45" s="508"/>
      <c r="AH45" s="508"/>
      <c r="AI45" s="508"/>
      <c r="AJ45" s="609"/>
      <c r="AK45" s="498"/>
      <c r="AL45" s="2152" t="str">
        <f>IF(申告書記入イメージ!AY124=0,"",申告書記入イメージ!AY124)</f>
        <v/>
      </c>
      <c r="AM45" s="2153"/>
      <c r="AN45" s="2154"/>
      <c r="AO45" s="498"/>
      <c r="AP45" s="2147"/>
      <c r="AQ45" s="2147"/>
      <c r="AR45" s="2147"/>
      <c r="AS45" s="2147"/>
      <c r="AT45" s="2147"/>
      <c r="AU45" s="2147"/>
      <c r="AV45" s="2148"/>
      <c r="AW45" s="484"/>
      <c r="AX45" s="484"/>
      <c r="AY45" s="615" t="s">
        <v>626</v>
      </c>
      <c r="AZ45" s="614"/>
      <c r="BA45" s="614"/>
      <c r="BB45" s="614"/>
      <c r="BC45" s="614"/>
      <c r="BD45" s="614"/>
      <c r="BE45" s="614"/>
      <c r="BF45" s="614"/>
      <c r="BG45" s="614"/>
      <c r="BH45" s="614"/>
      <c r="BI45" s="614"/>
      <c r="BJ45" s="614"/>
      <c r="BK45" s="614"/>
      <c r="BL45" s="614"/>
      <c r="BM45" s="614"/>
      <c r="BN45" s="614"/>
      <c r="BO45" s="1984"/>
      <c r="BP45" s="1985"/>
      <c r="BQ45" s="1985"/>
      <c r="BR45" s="1985"/>
      <c r="BS45" s="1985"/>
      <c r="BT45" s="1985"/>
      <c r="BU45" s="1985"/>
      <c r="BV45" s="1985"/>
      <c r="BW45" s="1985"/>
      <c r="BX45" s="1985"/>
      <c r="BY45" s="1985"/>
      <c r="BZ45" s="1985"/>
      <c r="CA45" s="1985"/>
      <c r="CB45" s="1985"/>
      <c r="CC45" s="1985"/>
      <c r="CD45" s="1985"/>
      <c r="CE45" s="1985"/>
      <c r="CF45" s="1985"/>
      <c r="CG45" s="1986"/>
      <c r="CH45" s="618" t="s">
        <v>627</v>
      </c>
      <c r="CI45" s="616"/>
      <c r="CJ45" s="616"/>
      <c r="CK45" s="617"/>
      <c r="CL45" s="502"/>
      <c r="CM45" s="502"/>
      <c r="CN45" s="2268"/>
      <c r="CO45" s="2268"/>
    </row>
    <row r="46" spans="1:93" ht="19.25" customHeight="1">
      <c r="A46" s="584"/>
      <c r="B46" s="498"/>
      <c r="C46" s="498"/>
      <c r="D46" s="498"/>
      <c r="E46" s="498"/>
      <c r="F46" s="622" t="s">
        <v>614</v>
      </c>
      <c r="G46" s="498"/>
      <c r="H46" s="498"/>
      <c r="I46" s="498"/>
      <c r="J46" s="498"/>
      <c r="K46" s="623"/>
      <c r="L46" s="2143" t="str">
        <f>申告書記入イメージ!S129</f>
        <v/>
      </c>
      <c r="M46" s="2143"/>
      <c r="N46" s="2143" t="str">
        <f>申告書記入イメージ!V129</f>
        <v/>
      </c>
      <c r="O46" s="2143"/>
      <c r="P46" s="2143" t="str">
        <f>申告書記入イメージ!Y129</f>
        <v/>
      </c>
      <c r="Q46" s="2143"/>
      <c r="R46" s="2143" t="str">
        <f>申告書記入イメージ!AB129</f>
        <v/>
      </c>
      <c r="S46" s="2158"/>
      <c r="T46" s="2158" t="str">
        <f>申告書記入イメージ!AE129</f>
        <v/>
      </c>
      <c r="U46" s="2158"/>
      <c r="V46" s="2158" t="str">
        <f>申告書記入イメージ!AH129</f>
        <v/>
      </c>
      <c r="W46" s="2158"/>
      <c r="X46" s="2158" t="str">
        <f>申告書記入イメージ!AK129</f>
        <v/>
      </c>
      <c r="Y46" s="2158"/>
      <c r="Z46" s="2158" t="str">
        <f>申告書記入イメージ!AN129</f>
        <v/>
      </c>
      <c r="AA46" s="2158"/>
      <c r="AB46" s="2158" t="str">
        <f>申告書記入イメージ!AQ129</f>
        <v/>
      </c>
      <c r="AC46" s="2158"/>
      <c r="AD46" s="2158" t="str">
        <f>申告書記入イメージ!AT129</f>
        <v/>
      </c>
      <c r="AE46" s="2158"/>
      <c r="AF46" s="2158" t="str">
        <f>申告書記入イメージ!AW129</f>
        <v/>
      </c>
      <c r="AG46" s="2158"/>
      <c r="AH46" s="602" t="s">
        <v>629</v>
      </c>
      <c r="AI46" s="602"/>
      <c r="AJ46" s="557"/>
      <c r="AK46" s="558"/>
      <c r="AL46" s="561" t="s">
        <v>620</v>
      </c>
      <c r="AM46" s="558"/>
      <c r="AN46" s="558"/>
      <c r="AO46" s="558"/>
      <c r="AP46" s="2149"/>
      <c r="AQ46" s="2149"/>
      <c r="AR46" s="2149"/>
      <c r="AS46" s="2149"/>
      <c r="AT46" s="2149"/>
      <c r="AU46" s="2149"/>
      <c r="AV46" s="2150"/>
      <c r="AW46" s="484"/>
      <c r="AX46" s="484"/>
      <c r="AY46" s="484"/>
      <c r="AZ46" s="484"/>
      <c r="BA46" s="484"/>
      <c r="BB46" s="484"/>
      <c r="BC46" s="484"/>
      <c r="BD46" s="484"/>
      <c r="BE46" s="484"/>
      <c r="BF46" s="484"/>
      <c r="BG46" s="484"/>
      <c r="BH46" s="484"/>
      <c r="BI46" s="484"/>
      <c r="BJ46" s="484"/>
      <c r="BK46" s="484"/>
      <c r="BL46" s="484"/>
      <c r="BM46" s="484"/>
      <c r="BN46" s="484"/>
      <c r="BO46" s="484"/>
      <c r="BP46" s="484"/>
      <c r="BQ46" s="484"/>
      <c r="BR46" s="484"/>
      <c r="BS46" s="484"/>
      <c r="BT46" s="484"/>
      <c r="BU46" s="484"/>
      <c r="BV46" s="484"/>
      <c r="BW46" s="484"/>
      <c r="BX46" s="484"/>
      <c r="BY46" s="484"/>
      <c r="BZ46" s="484"/>
      <c r="CA46" s="484"/>
      <c r="CB46" s="484"/>
      <c r="CC46" s="484"/>
      <c r="CD46" s="484"/>
      <c r="CE46" s="484"/>
      <c r="CF46" s="484"/>
      <c r="CG46" s="484"/>
      <c r="CH46" s="484"/>
      <c r="CI46" s="484"/>
      <c r="CJ46" s="484"/>
      <c r="CK46" s="484"/>
      <c r="CL46" s="502"/>
      <c r="CM46" s="502"/>
      <c r="CN46" s="2268"/>
      <c r="CO46" s="2268"/>
    </row>
    <row r="47" spans="1:93" ht="39" customHeight="1">
      <c r="A47" s="2121" t="s">
        <v>630</v>
      </c>
      <c r="B47" s="2122"/>
      <c r="C47" s="2123"/>
      <c r="D47" s="2133" t="s">
        <v>642</v>
      </c>
      <c r="E47" s="2133"/>
      <c r="F47" s="2133"/>
      <c r="G47" s="2139" t="s">
        <v>634</v>
      </c>
      <c r="H47" s="2140"/>
      <c r="I47" s="2140"/>
      <c r="J47" s="2140"/>
      <c r="K47" s="2140"/>
      <c r="L47" s="2140"/>
      <c r="M47" s="2140"/>
      <c r="N47" s="2140"/>
      <c r="O47" s="2140"/>
      <c r="P47" s="2140"/>
      <c r="Q47" s="2140"/>
      <c r="R47" s="2141"/>
      <c r="S47" s="2110" t="s">
        <v>635</v>
      </c>
      <c r="T47" s="2111"/>
      <c r="U47" s="2111"/>
      <c r="V47" s="2111"/>
      <c r="W47" s="2111"/>
      <c r="X47" s="2111"/>
      <c r="Y47" s="2111"/>
      <c r="Z47" s="2111"/>
      <c r="AA47" s="2111"/>
      <c r="AB47" s="2111"/>
      <c r="AC47" s="2111"/>
      <c r="AD47" s="2111"/>
      <c r="AE47" s="2110" t="s">
        <v>636</v>
      </c>
      <c r="AF47" s="2111"/>
      <c r="AG47" s="2111"/>
      <c r="AH47" s="2111"/>
      <c r="AI47" s="2111"/>
      <c r="AJ47" s="2111"/>
      <c r="AK47" s="2111"/>
      <c r="AL47" s="2111"/>
      <c r="AM47" s="2111"/>
      <c r="AN47" s="2111"/>
      <c r="AO47" s="2111"/>
      <c r="AP47" s="2111"/>
      <c r="AQ47" s="2110" t="s">
        <v>637</v>
      </c>
      <c r="AR47" s="2111"/>
      <c r="AS47" s="2111"/>
      <c r="AT47" s="2111"/>
      <c r="AU47" s="2111"/>
      <c r="AV47" s="2111"/>
      <c r="AW47" s="2111"/>
      <c r="AX47" s="2111"/>
      <c r="AY47" s="2111"/>
      <c r="AZ47" s="2111"/>
      <c r="BA47" s="2111"/>
      <c r="BB47" s="2111"/>
      <c r="BC47" s="2110" t="s">
        <v>638</v>
      </c>
      <c r="BD47" s="2111"/>
      <c r="BE47" s="2111"/>
      <c r="BF47" s="2111"/>
      <c r="BG47" s="2111"/>
      <c r="BH47" s="2111"/>
      <c r="BI47" s="2111"/>
      <c r="BJ47" s="2111"/>
      <c r="BK47" s="2111"/>
      <c r="BL47" s="2111"/>
      <c r="BM47" s="2111"/>
      <c r="BN47" s="2111"/>
      <c r="BO47" s="2110" t="s">
        <v>639</v>
      </c>
      <c r="BP47" s="2111"/>
      <c r="BQ47" s="2111"/>
      <c r="BR47" s="2111"/>
      <c r="BS47" s="2111"/>
      <c r="BT47" s="2111"/>
      <c r="BU47" s="2111"/>
      <c r="BV47" s="2111"/>
      <c r="BW47" s="2111"/>
      <c r="BX47" s="2111"/>
      <c r="BY47" s="2111"/>
      <c r="BZ47" s="2111"/>
      <c r="CA47" s="2110" t="s">
        <v>640</v>
      </c>
      <c r="CB47" s="2111"/>
      <c r="CC47" s="2111"/>
      <c r="CD47" s="2111"/>
      <c r="CE47" s="2111"/>
      <c r="CF47" s="2111"/>
      <c r="CG47" s="2111"/>
      <c r="CH47" s="2111"/>
      <c r="CI47" s="2111"/>
      <c r="CJ47" s="2111"/>
      <c r="CK47" s="2111"/>
      <c r="CL47" s="2114"/>
      <c r="CM47" s="502"/>
      <c r="CN47" s="2268"/>
      <c r="CO47" s="2268"/>
    </row>
    <row r="48" spans="1:93" ht="12.75" customHeight="1">
      <c r="A48" s="2124"/>
      <c r="B48" s="2125"/>
      <c r="C48" s="2126"/>
      <c r="D48" s="2134"/>
      <c r="E48" s="2134"/>
      <c r="F48" s="2134"/>
      <c r="G48" s="2112"/>
      <c r="H48" s="2113"/>
      <c r="I48" s="2113"/>
      <c r="J48" s="2113"/>
      <c r="K48" s="2113"/>
      <c r="L48" s="2113"/>
      <c r="M48" s="2113"/>
      <c r="N48" s="2113"/>
      <c r="O48" s="2113"/>
      <c r="P48" s="2113"/>
      <c r="Q48" s="2113"/>
      <c r="R48" s="2142"/>
      <c r="S48" s="2112"/>
      <c r="T48" s="2113"/>
      <c r="U48" s="2113"/>
      <c r="V48" s="2113"/>
      <c r="W48" s="2113"/>
      <c r="X48" s="2113"/>
      <c r="Y48" s="2113"/>
      <c r="Z48" s="2113"/>
      <c r="AA48" s="2113"/>
      <c r="AB48" s="2113"/>
      <c r="AC48" s="2113"/>
      <c r="AD48" s="2113"/>
      <c r="AE48" s="2112"/>
      <c r="AF48" s="2113"/>
      <c r="AG48" s="2113"/>
      <c r="AH48" s="2113"/>
      <c r="AI48" s="2113"/>
      <c r="AJ48" s="2113"/>
      <c r="AK48" s="2113"/>
      <c r="AL48" s="2113"/>
      <c r="AM48" s="2113"/>
      <c r="AN48" s="2113"/>
      <c r="AO48" s="2113"/>
      <c r="AP48" s="2113"/>
      <c r="AQ48" s="2112"/>
      <c r="AR48" s="2113"/>
      <c r="AS48" s="2113"/>
      <c r="AT48" s="2113"/>
      <c r="AU48" s="2113"/>
      <c r="AV48" s="2113"/>
      <c r="AW48" s="2113"/>
      <c r="AX48" s="2113"/>
      <c r="AY48" s="2113"/>
      <c r="AZ48" s="2113"/>
      <c r="BA48" s="2113"/>
      <c r="BB48" s="2113"/>
      <c r="BC48" s="2112"/>
      <c r="BD48" s="2113"/>
      <c r="BE48" s="2113"/>
      <c r="BF48" s="2113"/>
      <c r="BG48" s="2113"/>
      <c r="BH48" s="2113"/>
      <c r="BI48" s="2113"/>
      <c r="BJ48" s="2113"/>
      <c r="BK48" s="2113"/>
      <c r="BL48" s="2113"/>
      <c r="BM48" s="2113"/>
      <c r="BN48" s="2113"/>
      <c r="BO48" s="2112"/>
      <c r="BP48" s="2113"/>
      <c r="BQ48" s="2113"/>
      <c r="BR48" s="2113"/>
      <c r="BS48" s="2113"/>
      <c r="BT48" s="2113"/>
      <c r="BU48" s="2113"/>
      <c r="BV48" s="2113"/>
      <c r="BW48" s="2113"/>
      <c r="BX48" s="2113"/>
      <c r="BY48" s="2113"/>
      <c r="BZ48" s="2113"/>
      <c r="CA48" s="2112"/>
      <c r="CB48" s="2113"/>
      <c r="CC48" s="2113"/>
      <c r="CD48" s="2113"/>
      <c r="CE48" s="2113"/>
      <c r="CF48" s="2113"/>
      <c r="CG48" s="2113"/>
      <c r="CH48" s="2113"/>
      <c r="CI48" s="2113"/>
      <c r="CJ48" s="2113"/>
      <c r="CK48" s="2113"/>
      <c r="CL48" s="2115"/>
      <c r="CM48" s="502"/>
      <c r="CN48" s="2268"/>
      <c r="CO48" s="2268"/>
    </row>
    <row r="49" spans="1:93" ht="12.75" customHeight="1" thickBot="1">
      <c r="A49" s="2127" t="s">
        <v>631</v>
      </c>
      <c r="B49" s="2128"/>
      <c r="C49" s="2129"/>
      <c r="D49" s="2134"/>
      <c r="E49" s="2134"/>
      <c r="F49" s="2134"/>
      <c r="G49" s="2040">
        <f>申告書記入イメージ!K138</f>
        <v>0</v>
      </c>
      <c r="H49" s="2041"/>
      <c r="I49" s="2041"/>
      <c r="J49" s="2041"/>
      <c r="K49" s="2041"/>
      <c r="L49" s="2041"/>
      <c r="M49" s="2041"/>
      <c r="N49" s="2041"/>
      <c r="O49" s="2041"/>
      <c r="P49" s="2041"/>
      <c r="Q49" s="498" t="s">
        <v>608</v>
      </c>
      <c r="R49" s="585"/>
      <c r="S49" s="2040">
        <f>申告書記入イメージ!Y137</f>
        <v>0</v>
      </c>
      <c r="T49" s="2041"/>
      <c r="U49" s="2041"/>
      <c r="V49" s="2041"/>
      <c r="W49" s="2041"/>
      <c r="X49" s="2041"/>
      <c r="Y49" s="2041"/>
      <c r="Z49" s="2041"/>
      <c r="AA49" s="2041"/>
      <c r="AB49" s="2041"/>
      <c r="AC49" s="498" t="s">
        <v>608</v>
      </c>
      <c r="AD49" s="587"/>
      <c r="AE49" s="2040" t="str">
        <f>IF(申告書記入イメージ!AM137=0,"",申告書記入イメージ!AM137)</f>
        <v/>
      </c>
      <c r="AF49" s="2041"/>
      <c r="AG49" s="2041"/>
      <c r="AH49" s="2041"/>
      <c r="AI49" s="2041"/>
      <c r="AJ49" s="2041"/>
      <c r="AK49" s="2041"/>
      <c r="AL49" s="2041"/>
      <c r="AM49" s="2041"/>
      <c r="AN49" s="2041"/>
      <c r="AO49" s="498" t="s">
        <v>608</v>
      </c>
      <c r="AP49" s="587"/>
      <c r="AQ49" s="2040" t="str">
        <f>IF(申告書記入イメージ!BA137=0,"",申告書記入イメージ!BA137)</f>
        <v/>
      </c>
      <c r="AR49" s="2116"/>
      <c r="AS49" s="2116"/>
      <c r="AT49" s="2116"/>
      <c r="AU49" s="2116"/>
      <c r="AV49" s="2116"/>
      <c r="AW49" s="2116"/>
      <c r="AX49" s="2116"/>
      <c r="AY49" s="2116"/>
      <c r="AZ49" s="2116"/>
      <c r="BA49" s="498" t="s">
        <v>608</v>
      </c>
      <c r="BB49" s="585"/>
      <c r="BC49" s="2117" t="str">
        <f>IF(申告書記入イメージ!BO137=0,"",申告書記入イメージ!BO137)</f>
        <v/>
      </c>
      <c r="BD49" s="2116"/>
      <c r="BE49" s="2116"/>
      <c r="BF49" s="2116"/>
      <c r="BG49" s="2116"/>
      <c r="BH49" s="2116"/>
      <c r="BI49" s="2116"/>
      <c r="BJ49" s="2116"/>
      <c r="BK49" s="2116"/>
      <c r="BL49" s="2116"/>
      <c r="BM49" s="498" t="s">
        <v>608</v>
      </c>
      <c r="BN49" s="585"/>
      <c r="BO49" s="2117" t="str">
        <f>IF(申告書記入イメージ!CC137=0,"",申告書記入イメージ!CC137)</f>
        <v/>
      </c>
      <c r="BP49" s="2116"/>
      <c r="BQ49" s="2116"/>
      <c r="BR49" s="2116"/>
      <c r="BS49" s="2116"/>
      <c r="BT49" s="2116"/>
      <c r="BU49" s="2116"/>
      <c r="BV49" s="2116"/>
      <c r="BW49" s="2116"/>
      <c r="BX49" s="2116"/>
      <c r="BY49" s="498" t="s">
        <v>608</v>
      </c>
      <c r="BZ49" s="585"/>
      <c r="CA49" s="2040" t="str">
        <f>IF(申告書記入イメージ!CQ137=0,"",申告書記入イメージ!CQ137)</f>
        <v/>
      </c>
      <c r="CB49" s="2116"/>
      <c r="CC49" s="2116"/>
      <c r="CD49" s="2116"/>
      <c r="CE49" s="2116"/>
      <c r="CF49" s="2116"/>
      <c r="CG49" s="2116"/>
      <c r="CH49" s="2116"/>
      <c r="CI49" s="2116"/>
      <c r="CJ49" s="2116"/>
      <c r="CK49" s="498" t="s">
        <v>608</v>
      </c>
      <c r="CL49" s="585"/>
      <c r="CM49" s="502"/>
      <c r="CN49" s="2268"/>
      <c r="CO49" s="2268"/>
    </row>
    <row r="50" spans="1:93" ht="21" customHeight="1">
      <c r="A50" s="2127"/>
      <c r="B50" s="2128"/>
      <c r="C50" s="2129"/>
      <c r="D50" s="2135" t="s">
        <v>632</v>
      </c>
      <c r="E50" s="2135"/>
      <c r="F50" s="2135"/>
      <c r="G50" s="2028" t="s">
        <v>641</v>
      </c>
      <c r="H50" s="2119"/>
      <c r="I50" s="2119"/>
      <c r="J50" s="2119"/>
      <c r="K50" s="2119"/>
      <c r="L50" s="2119"/>
      <c r="M50" s="2119"/>
      <c r="N50" s="2119"/>
      <c r="O50" s="2119"/>
      <c r="P50" s="2119"/>
      <c r="Q50" s="2119"/>
      <c r="R50" s="2120"/>
      <c r="S50" s="2028" t="s">
        <v>643</v>
      </c>
      <c r="T50" s="2119"/>
      <c r="U50" s="2119"/>
      <c r="V50" s="2119"/>
      <c r="W50" s="2119"/>
      <c r="X50" s="2119"/>
      <c r="Y50" s="2119"/>
      <c r="Z50" s="2119"/>
      <c r="AA50" s="2119"/>
      <c r="AB50" s="2119"/>
      <c r="AC50" s="2119"/>
      <c r="AD50" s="2120"/>
      <c r="AE50" s="2030" t="s">
        <v>644</v>
      </c>
      <c r="AF50" s="2031"/>
      <c r="AG50" s="2031"/>
      <c r="AH50" s="2031"/>
      <c r="AI50" s="2031"/>
      <c r="AJ50" s="2031"/>
      <c r="AK50" s="2031"/>
      <c r="AL50" s="2031"/>
      <c r="AM50" s="2031"/>
      <c r="AN50" s="2031"/>
      <c r="AO50" s="2031"/>
      <c r="AP50" s="2118"/>
      <c r="AQ50" s="484"/>
      <c r="AR50" s="624"/>
      <c r="AS50" s="625"/>
      <c r="AT50" s="625"/>
      <c r="AU50" s="625"/>
      <c r="AV50" s="625"/>
      <c r="AW50" s="625"/>
      <c r="AX50" s="625"/>
      <c r="AY50" s="625"/>
      <c r="AZ50" s="625"/>
      <c r="BA50" s="625"/>
      <c r="BB50" s="626"/>
      <c r="BC50" s="2048" t="str">
        <f>IF(算定基礎賃金集計表!CS9="","",算定基礎賃金集計表!CS9)</f>
        <v/>
      </c>
      <c r="BD50" s="2049"/>
      <c r="BE50" s="2049"/>
      <c r="BF50" s="2049"/>
      <c r="BG50" s="2049"/>
      <c r="BH50" s="2049"/>
      <c r="BI50" s="2049"/>
      <c r="BJ50" s="2049"/>
      <c r="BK50" s="2049"/>
      <c r="BL50" s="2049"/>
      <c r="BM50" s="2049"/>
      <c r="BN50" s="2049"/>
      <c r="BO50" s="2049"/>
      <c r="BP50" s="2049"/>
      <c r="BQ50" s="2049"/>
      <c r="BR50" s="2049"/>
      <c r="BS50" s="2049"/>
      <c r="BT50" s="2049"/>
      <c r="BU50" s="2049"/>
      <c r="BV50" s="2049"/>
      <c r="BW50" s="2049"/>
      <c r="BX50" s="2049"/>
      <c r="BY50" s="2049"/>
      <c r="BZ50" s="2050"/>
      <c r="CA50" s="484"/>
      <c r="CB50" s="2057" t="s">
        <v>649</v>
      </c>
      <c r="CC50" s="2058"/>
      <c r="CD50" s="2058"/>
      <c r="CE50" s="2058"/>
      <c r="CF50" s="2058"/>
      <c r="CG50" s="2058"/>
      <c r="CH50" s="2058"/>
      <c r="CI50" s="2058"/>
      <c r="CJ50" s="2058"/>
      <c r="CK50" s="2058"/>
      <c r="CL50" s="2059"/>
      <c r="CM50" s="502"/>
      <c r="CN50" s="2268"/>
      <c r="CO50" s="2268"/>
    </row>
    <row r="51" spans="1:93">
      <c r="A51" s="2127"/>
      <c r="B51" s="2128"/>
      <c r="C51" s="2129"/>
      <c r="D51" s="2136"/>
      <c r="E51" s="2136"/>
      <c r="F51" s="2136"/>
      <c r="G51" s="2040">
        <f>申告書記入イメージ!$K$143</f>
        <v>0</v>
      </c>
      <c r="H51" s="2041"/>
      <c r="I51" s="2041"/>
      <c r="J51" s="2041"/>
      <c r="K51" s="2041"/>
      <c r="L51" s="2041"/>
      <c r="M51" s="2041"/>
      <c r="N51" s="2041"/>
      <c r="O51" s="2041"/>
      <c r="P51" s="2041"/>
      <c r="Q51" s="498" t="s">
        <v>608</v>
      </c>
      <c r="R51" s="593"/>
      <c r="S51" s="2040">
        <f>申告書記入イメージ!$Y$143</f>
        <v>0</v>
      </c>
      <c r="T51" s="2041"/>
      <c r="U51" s="2041"/>
      <c r="V51" s="2041"/>
      <c r="W51" s="2041"/>
      <c r="X51" s="2041"/>
      <c r="Y51" s="2041"/>
      <c r="Z51" s="2041"/>
      <c r="AA51" s="2041"/>
      <c r="AB51" s="2041"/>
      <c r="AC51" s="498" t="s">
        <v>608</v>
      </c>
      <c r="AD51" s="593"/>
      <c r="AE51" s="2040">
        <f>申告書記入イメージ!$AM$143</f>
        <v>0</v>
      </c>
      <c r="AF51" s="2041"/>
      <c r="AG51" s="2041"/>
      <c r="AH51" s="2041"/>
      <c r="AI51" s="2041"/>
      <c r="AJ51" s="2041"/>
      <c r="AK51" s="2041"/>
      <c r="AL51" s="2041"/>
      <c r="AM51" s="2041"/>
      <c r="AN51" s="2041"/>
      <c r="AO51" s="498" t="s">
        <v>608</v>
      </c>
      <c r="AP51" s="593"/>
      <c r="AQ51" s="484"/>
      <c r="AR51" s="2042" t="s">
        <v>648</v>
      </c>
      <c r="AS51" s="2043"/>
      <c r="AT51" s="2043"/>
      <c r="AU51" s="2043"/>
      <c r="AV51" s="2043"/>
      <c r="AW51" s="2043"/>
      <c r="AX51" s="2043"/>
      <c r="AY51" s="2043"/>
      <c r="AZ51" s="2043"/>
      <c r="BA51" s="2043"/>
      <c r="BB51" s="2044"/>
      <c r="BC51" s="2051"/>
      <c r="BD51" s="2052"/>
      <c r="BE51" s="2052"/>
      <c r="BF51" s="2052"/>
      <c r="BG51" s="2052"/>
      <c r="BH51" s="2052"/>
      <c r="BI51" s="2052"/>
      <c r="BJ51" s="2052"/>
      <c r="BK51" s="2052"/>
      <c r="BL51" s="2052"/>
      <c r="BM51" s="2052"/>
      <c r="BN51" s="2052"/>
      <c r="BO51" s="2052"/>
      <c r="BP51" s="2052"/>
      <c r="BQ51" s="2052"/>
      <c r="BR51" s="2052"/>
      <c r="BS51" s="2052"/>
      <c r="BT51" s="2052"/>
      <c r="BU51" s="2052"/>
      <c r="BV51" s="2052"/>
      <c r="BW51" s="2052"/>
      <c r="BX51" s="2052"/>
      <c r="BY51" s="2052"/>
      <c r="BZ51" s="2053"/>
      <c r="CA51" s="484"/>
      <c r="CB51" s="2060"/>
      <c r="CC51" s="2061"/>
      <c r="CD51" s="2061"/>
      <c r="CE51" s="2061"/>
      <c r="CF51" s="2061"/>
      <c r="CG51" s="2061"/>
      <c r="CH51" s="2061"/>
      <c r="CI51" s="2061"/>
      <c r="CJ51" s="2061"/>
      <c r="CK51" s="2061"/>
      <c r="CL51" s="2062"/>
      <c r="CM51" s="502"/>
      <c r="CN51" s="2268"/>
      <c r="CO51" s="2268"/>
    </row>
    <row r="52" spans="1:93" ht="32" customHeight="1" thickBot="1">
      <c r="A52" s="2127"/>
      <c r="B52" s="2128"/>
      <c r="C52" s="2129"/>
      <c r="D52" s="2135" t="s">
        <v>633</v>
      </c>
      <c r="E52" s="2135"/>
      <c r="F52" s="2137"/>
      <c r="G52" s="2028" t="s">
        <v>645</v>
      </c>
      <c r="H52" s="2119"/>
      <c r="I52" s="2119"/>
      <c r="J52" s="2119"/>
      <c r="K52" s="2119"/>
      <c r="L52" s="2119"/>
      <c r="M52" s="2119"/>
      <c r="N52" s="2119"/>
      <c r="O52" s="2119"/>
      <c r="P52" s="2119"/>
      <c r="Q52" s="2119"/>
      <c r="R52" s="2120"/>
      <c r="S52" s="2028" t="s">
        <v>646</v>
      </c>
      <c r="T52" s="2119"/>
      <c r="U52" s="2119"/>
      <c r="V52" s="2119"/>
      <c r="W52" s="2119"/>
      <c r="X52" s="2119"/>
      <c r="Y52" s="2119"/>
      <c r="Z52" s="2119"/>
      <c r="AA52" s="2119"/>
      <c r="AB52" s="2119"/>
      <c r="AC52" s="2119"/>
      <c r="AD52" s="2120"/>
      <c r="AE52" s="2028" t="s">
        <v>647</v>
      </c>
      <c r="AF52" s="2119"/>
      <c r="AG52" s="2119"/>
      <c r="AH52" s="2119"/>
      <c r="AI52" s="2119"/>
      <c r="AJ52" s="2119"/>
      <c r="AK52" s="2119"/>
      <c r="AL52" s="2119"/>
      <c r="AM52" s="2119"/>
      <c r="AN52" s="2119"/>
      <c r="AO52" s="2119"/>
      <c r="AP52" s="2120"/>
      <c r="AQ52" s="484"/>
      <c r="AR52" s="2045"/>
      <c r="AS52" s="2046"/>
      <c r="AT52" s="2046"/>
      <c r="AU52" s="2046"/>
      <c r="AV52" s="2046"/>
      <c r="AW52" s="2046"/>
      <c r="AX52" s="2046"/>
      <c r="AY52" s="2046"/>
      <c r="AZ52" s="2046"/>
      <c r="BA52" s="2046"/>
      <c r="BB52" s="2047"/>
      <c r="BC52" s="2054"/>
      <c r="BD52" s="2055"/>
      <c r="BE52" s="2055"/>
      <c r="BF52" s="2055"/>
      <c r="BG52" s="2055"/>
      <c r="BH52" s="2055"/>
      <c r="BI52" s="2055"/>
      <c r="BJ52" s="2055"/>
      <c r="BK52" s="2055"/>
      <c r="BL52" s="2055"/>
      <c r="BM52" s="2055"/>
      <c r="BN52" s="2055"/>
      <c r="BO52" s="2055"/>
      <c r="BP52" s="2055"/>
      <c r="BQ52" s="2055"/>
      <c r="BR52" s="2055"/>
      <c r="BS52" s="2055"/>
      <c r="BT52" s="2055"/>
      <c r="BU52" s="2055"/>
      <c r="BV52" s="2055"/>
      <c r="BW52" s="2055"/>
      <c r="BX52" s="2055"/>
      <c r="BY52" s="2055"/>
      <c r="BZ52" s="2056"/>
      <c r="CA52" s="484"/>
      <c r="CB52" s="2063"/>
      <c r="CC52" s="2064"/>
      <c r="CD52" s="2064"/>
      <c r="CE52" s="2064"/>
      <c r="CF52" s="2064"/>
      <c r="CG52" s="2064"/>
      <c r="CH52" s="2064"/>
      <c r="CI52" s="2064"/>
      <c r="CJ52" s="2064"/>
      <c r="CK52" s="2064"/>
      <c r="CL52" s="2065"/>
      <c r="CM52" s="502"/>
      <c r="CN52" s="2268"/>
      <c r="CO52" s="2268"/>
    </row>
    <row r="53" spans="1:93">
      <c r="A53" s="2130"/>
      <c r="B53" s="2131"/>
      <c r="C53" s="2132"/>
      <c r="D53" s="2136"/>
      <c r="E53" s="2136"/>
      <c r="F53" s="2138"/>
      <c r="G53" s="2040">
        <f>申告書記入イメージ!$K$149</f>
        <v>0</v>
      </c>
      <c r="H53" s="2041"/>
      <c r="I53" s="2041"/>
      <c r="J53" s="2041"/>
      <c r="K53" s="2041"/>
      <c r="L53" s="2041"/>
      <c r="M53" s="2041"/>
      <c r="N53" s="2041"/>
      <c r="O53" s="2041"/>
      <c r="P53" s="2041"/>
      <c r="Q53" s="498" t="s">
        <v>608</v>
      </c>
      <c r="R53" s="593"/>
      <c r="S53" s="2040">
        <f>申告書記入イメージ!$Y$149</f>
        <v>0</v>
      </c>
      <c r="T53" s="2041"/>
      <c r="U53" s="2041"/>
      <c r="V53" s="2041"/>
      <c r="W53" s="2041"/>
      <c r="X53" s="2041"/>
      <c r="Y53" s="2041"/>
      <c r="Z53" s="2041"/>
      <c r="AA53" s="2041"/>
      <c r="AB53" s="2041"/>
      <c r="AC53" s="498" t="s">
        <v>608</v>
      </c>
      <c r="AD53" s="593"/>
      <c r="AE53" s="2040">
        <f>申告書記入イメージ!$AM$149</f>
        <v>0</v>
      </c>
      <c r="AF53" s="2041"/>
      <c r="AG53" s="2041"/>
      <c r="AH53" s="2041"/>
      <c r="AI53" s="2041"/>
      <c r="AJ53" s="2041"/>
      <c r="AK53" s="2041"/>
      <c r="AL53" s="2041"/>
      <c r="AM53" s="2041"/>
      <c r="AN53" s="2041"/>
      <c r="AO53" s="498" t="s">
        <v>608</v>
      </c>
      <c r="AP53" s="593"/>
      <c r="AQ53" s="484"/>
      <c r="AR53" s="484"/>
      <c r="AS53" s="484"/>
      <c r="AT53" s="484"/>
      <c r="AU53" s="484"/>
      <c r="AV53" s="484"/>
      <c r="AW53" s="484"/>
      <c r="AX53" s="484"/>
      <c r="AY53" s="484"/>
      <c r="AZ53" s="484"/>
      <c r="BA53" s="484"/>
      <c r="BB53" s="484"/>
      <c r="BC53" s="484"/>
      <c r="BD53" s="484"/>
      <c r="BE53" s="484"/>
      <c r="BF53" s="484"/>
      <c r="BG53" s="484"/>
      <c r="BH53" s="484"/>
      <c r="BI53" s="484"/>
      <c r="BJ53" s="484"/>
      <c r="BK53" s="484"/>
      <c r="BL53" s="484"/>
      <c r="BM53" s="484"/>
      <c r="BN53" s="484"/>
      <c r="BO53" s="484"/>
      <c r="BP53" s="484"/>
      <c r="BQ53" s="484"/>
      <c r="BR53" s="484"/>
      <c r="BS53" s="484"/>
      <c r="BT53" s="484"/>
      <c r="BU53" s="484"/>
      <c r="BV53" s="484"/>
      <c r="BW53" s="484"/>
      <c r="BX53" s="484"/>
      <c r="BY53" s="484"/>
      <c r="BZ53" s="484"/>
      <c r="CA53" s="484"/>
      <c r="CB53" s="2057" t="s">
        <v>650</v>
      </c>
      <c r="CC53" s="2058"/>
      <c r="CD53" s="2058"/>
      <c r="CE53" s="2058"/>
      <c r="CF53" s="2058"/>
      <c r="CG53" s="2058"/>
      <c r="CH53" s="2058"/>
      <c r="CI53" s="2058"/>
      <c r="CJ53" s="2058"/>
      <c r="CK53" s="2058"/>
      <c r="CL53" s="2059"/>
      <c r="CM53" s="502"/>
      <c r="CN53" s="502"/>
      <c r="CO53" s="484"/>
    </row>
    <row r="54" spans="1:93" ht="15.75" customHeight="1">
      <c r="A54" s="620"/>
      <c r="B54" s="621"/>
      <c r="C54" s="621"/>
      <c r="D54" s="484"/>
      <c r="E54" s="484"/>
      <c r="F54" s="484"/>
      <c r="G54" s="484"/>
      <c r="H54" s="484"/>
      <c r="I54" s="484"/>
      <c r="J54" s="484"/>
      <c r="K54" s="484"/>
      <c r="L54" s="484"/>
      <c r="M54" s="484"/>
      <c r="N54" s="484"/>
      <c r="O54" s="484"/>
      <c r="P54" s="484"/>
      <c r="Q54" s="484"/>
      <c r="R54" s="484"/>
      <c r="S54" s="484"/>
      <c r="T54" s="484"/>
      <c r="U54" s="484"/>
      <c r="V54" s="484"/>
      <c r="W54" s="484"/>
      <c r="X54" s="484"/>
      <c r="Y54" s="484"/>
      <c r="Z54" s="484"/>
      <c r="AA54" s="484"/>
      <c r="AB54" s="484"/>
      <c r="AC54" s="484"/>
      <c r="AD54" s="484"/>
      <c r="AE54" s="484"/>
      <c r="AF54" s="484"/>
      <c r="AG54" s="484"/>
      <c r="AH54" s="484"/>
      <c r="AI54" s="484"/>
      <c r="AJ54" s="484"/>
      <c r="AK54" s="484"/>
      <c r="AL54" s="484"/>
      <c r="AM54" s="484"/>
      <c r="AN54" s="484"/>
      <c r="AO54" s="484"/>
      <c r="AP54" s="484"/>
      <c r="AQ54" s="484"/>
      <c r="AR54" s="484"/>
      <c r="AS54" s="484"/>
      <c r="AT54" s="484"/>
      <c r="AU54" s="484"/>
      <c r="AV54" s="484"/>
      <c r="AW54" s="484"/>
      <c r="AX54" s="484"/>
      <c r="AY54" s="484"/>
      <c r="AZ54" s="484"/>
      <c r="BA54" s="484"/>
      <c r="BB54" s="484"/>
      <c r="BC54" s="484"/>
      <c r="BD54" s="484"/>
      <c r="BE54" s="484"/>
      <c r="BF54" s="484"/>
      <c r="BG54" s="484"/>
      <c r="BH54" s="484"/>
      <c r="BI54" s="484"/>
      <c r="BJ54" s="484"/>
      <c r="BK54" s="484"/>
      <c r="BL54" s="484"/>
      <c r="BM54" s="484"/>
      <c r="BN54" s="484"/>
      <c r="BO54" s="484"/>
      <c r="BP54" s="484"/>
      <c r="BQ54" s="484"/>
      <c r="BR54" s="484"/>
      <c r="BS54" s="484"/>
      <c r="BT54" s="484"/>
      <c r="BU54" s="484"/>
      <c r="BV54" s="484"/>
      <c r="BW54" s="484"/>
      <c r="BX54" s="484"/>
      <c r="BY54" s="484"/>
      <c r="BZ54" s="484"/>
      <c r="CA54" s="484"/>
      <c r="CB54" s="1991"/>
      <c r="CC54" s="1992"/>
      <c r="CD54" s="1992"/>
      <c r="CE54" s="1992"/>
      <c r="CF54" s="1992"/>
      <c r="CG54" s="1992"/>
      <c r="CH54" s="1992"/>
      <c r="CI54" s="1992"/>
      <c r="CJ54" s="1992"/>
      <c r="CK54" s="1992"/>
      <c r="CL54" s="1993"/>
      <c r="CM54" s="502"/>
      <c r="CN54" s="502"/>
      <c r="CO54" s="484"/>
    </row>
    <row r="55" spans="1:93" ht="12" customHeight="1">
      <c r="A55" s="621"/>
      <c r="B55" s="621"/>
      <c r="C55" s="621"/>
      <c r="D55" s="484"/>
      <c r="E55" s="484"/>
      <c r="F55" s="484"/>
      <c r="G55" s="484"/>
      <c r="H55" s="484"/>
      <c r="I55" s="484"/>
      <c r="J55" s="484"/>
      <c r="K55" s="484"/>
      <c r="L55" s="484"/>
      <c r="M55" s="484"/>
      <c r="N55" s="484"/>
      <c r="O55" s="484"/>
      <c r="P55" s="484"/>
      <c r="Q55" s="484"/>
      <c r="R55" s="484"/>
      <c r="S55" s="484"/>
      <c r="T55" s="484"/>
      <c r="U55" s="484"/>
      <c r="V55" s="484"/>
      <c r="W55" s="484"/>
      <c r="X55" s="484"/>
      <c r="Y55" s="484"/>
      <c r="Z55" s="484"/>
      <c r="AA55" s="484"/>
      <c r="AB55" s="484"/>
      <c r="AC55" s="484"/>
      <c r="AD55" s="484"/>
      <c r="AE55" s="484"/>
      <c r="AF55" s="484"/>
      <c r="AG55" s="484"/>
      <c r="AH55" s="484"/>
      <c r="AI55" s="484"/>
      <c r="AJ55" s="484"/>
      <c r="AK55" s="484"/>
      <c r="AL55" s="484"/>
      <c r="AM55" s="484"/>
      <c r="AN55" s="484"/>
      <c r="AO55" s="484"/>
      <c r="AP55" s="484"/>
      <c r="AQ55" s="484"/>
      <c r="AR55" s="2079" t="s">
        <v>661</v>
      </c>
      <c r="AS55" s="2080"/>
      <c r="AT55" s="2083" t="s">
        <v>662</v>
      </c>
      <c r="AU55" s="2084"/>
      <c r="AV55" s="2084"/>
      <c r="AW55" s="2084"/>
      <c r="AX55" s="2084"/>
      <c r="AY55" s="2084"/>
      <c r="AZ55" s="2084"/>
      <c r="BA55" s="2084"/>
      <c r="BB55" s="2084"/>
      <c r="BC55" s="2084"/>
      <c r="BD55" s="2084"/>
      <c r="BE55" s="2084"/>
      <c r="BF55" s="627" t="s">
        <v>664</v>
      </c>
      <c r="BG55" s="600"/>
      <c r="BH55" s="600"/>
      <c r="BI55" s="600"/>
      <c r="BJ55" s="600"/>
      <c r="BK55" s="600"/>
      <c r="BL55" s="600"/>
      <c r="BM55" s="600"/>
      <c r="BN55" s="600"/>
      <c r="BO55" s="600"/>
      <c r="BP55" s="600"/>
      <c r="BQ55" s="600"/>
      <c r="BR55" s="600"/>
      <c r="BS55" s="600"/>
      <c r="BT55" s="600"/>
      <c r="BU55" s="600"/>
      <c r="BV55" s="600"/>
      <c r="BW55" s="600"/>
      <c r="BX55" s="600"/>
      <c r="BY55" s="600"/>
      <c r="BZ55" s="601"/>
      <c r="CA55" s="484"/>
      <c r="CB55" s="1994"/>
      <c r="CC55" s="1995"/>
      <c r="CD55" s="1995"/>
      <c r="CE55" s="1995"/>
      <c r="CF55" s="1995"/>
      <c r="CG55" s="1995"/>
      <c r="CH55" s="1995"/>
      <c r="CI55" s="1995"/>
      <c r="CJ55" s="1995"/>
      <c r="CK55" s="1995"/>
      <c r="CL55" s="1996"/>
      <c r="CM55" s="502"/>
      <c r="CN55" s="502"/>
      <c r="CO55" s="484"/>
    </row>
    <row r="56" spans="1:93" ht="12" customHeight="1">
      <c r="A56" s="621"/>
      <c r="B56" s="621"/>
      <c r="C56" s="621"/>
      <c r="D56" s="484"/>
      <c r="E56" s="484"/>
      <c r="F56" s="484"/>
      <c r="G56" s="484"/>
      <c r="H56" s="484"/>
      <c r="I56" s="484"/>
      <c r="J56" s="484"/>
      <c r="K56" s="484"/>
      <c r="L56" s="484"/>
      <c r="M56" s="484"/>
      <c r="N56" s="484"/>
      <c r="O56" s="484"/>
      <c r="P56" s="484"/>
      <c r="Q56" s="484"/>
      <c r="R56" s="484"/>
      <c r="S56" s="484"/>
      <c r="T56" s="484"/>
      <c r="U56" s="484"/>
      <c r="V56" s="484"/>
      <c r="W56" s="484"/>
      <c r="X56" s="484"/>
      <c r="Y56" s="484"/>
      <c r="Z56" s="484"/>
      <c r="AA56" s="484"/>
      <c r="AB56" s="484"/>
      <c r="AC56" s="484"/>
      <c r="AD56" s="484"/>
      <c r="AE56" s="484"/>
      <c r="AF56" s="484"/>
      <c r="AG56" s="484"/>
      <c r="AH56" s="484"/>
      <c r="AI56" s="484"/>
      <c r="AJ56" s="484"/>
      <c r="AK56" s="484"/>
      <c r="AL56" s="484"/>
      <c r="AM56" s="484"/>
      <c r="AN56" s="484"/>
      <c r="AO56" s="484"/>
      <c r="AP56" s="484"/>
      <c r="AQ56" s="484"/>
      <c r="AR56" s="2081"/>
      <c r="AS56" s="2082"/>
      <c r="AT56" s="2085" t="str">
        <f>IF(算定基礎賃金集計表!CG10=0,"",算定基礎賃金集計表!CG10)</f>
        <v/>
      </c>
      <c r="AU56" s="2086"/>
      <c r="AV56" s="2086"/>
      <c r="AW56" s="2086"/>
      <c r="AX56" s="498" t="s">
        <v>663</v>
      </c>
      <c r="AY56" s="498"/>
      <c r="AZ56" s="2086" t="str">
        <f>IF(算定基礎賃金集計表!CN10=0,"",算定基礎賃金集計表!CN10)</f>
        <v/>
      </c>
      <c r="BA56" s="2086"/>
      <c r="BB56" s="2086"/>
      <c r="BC56" s="2086"/>
      <c r="BD56" s="2086"/>
      <c r="BE56" s="2086"/>
      <c r="BF56" s="628" t="s">
        <v>665</v>
      </c>
      <c r="BG56" s="1995"/>
      <c r="BH56" s="1995"/>
      <c r="BI56" s="1995"/>
      <c r="BJ56" s="1995"/>
      <c r="BK56" s="1995"/>
      <c r="BL56" s="498" t="s">
        <v>666</v>
      </c>
      <c r="BM56" s="1995"/>
      <c r="BN56" s="1995"/>
      <c r="BO56" s="1995"/>
      <c r="BP56" s="1995"/>
      <c r="BQ56" s="1995"/>
      <c r="BR56" s="498" t="s">
        <v>667</v>
      </c>
      <c r="BS56" s="498"/>
      <c r="BT56" s="1995"/>
      <c r="BU56" s="1995"/>
      <c r="BV56" s="1995"/>
      <c r="BW56" s="1995"/>
      <c r="BX56" s="1995"/>
      <c r="BY56" s="1995"/>
      <c r="BZ56" s="2087"/>
      <c r="CA56" s="484"/>
      <c r="CB56" s="1997"/>
      <c r="CC56" s="1998"/>
      <c r="CD56" s="1998"/>
      <c r="CE56" s="1998"/>
      <c r="CF56" s="1998"/>
      <c r="CG56" s="1998"/>
      <c r="CH56" s="1998"/>
      <c r="CI56" s="1998"/>
      <c r="CJ56" s="1998"/>
      <c r="CK56" s="1998"/>
      <c r="CL56" s="1999"/>
      <c r="CM56" s="502"/>
      <c r="CN56" s="502"/>
      <c r="CO56" s="484"/>
    </row>
    <row r="57" spans="1:93" ht="15.75" customHeight="1">
      <c r="A57" s="2028" t="s">
        <v>651</v>
      </c>
      <c r="B57" s="2029"/>
      <c r="C57" s="2029"/>
      <c r="D57" s="2029"/>
      <c r="E57" s="2029"/>
      <c r="F57" s="2029"/>
      <c r="G57" s="2029"/>
      <c r="H57" s="2029"/>
      <c r="I57" s="2034" t="s">
        <v>652</v>
      </c>
      <c r="J57" s="2035"/>
      <c r="K57" s="2036" t="s">
        <v>653</v>
      </c>
      <c r="L57" s="2036"/>
      <c r="M57" s="2036"/>
      <c r="N57" s="2036"/>
      <c r="O57" s="2036"/>
      <c r="P57" s="2036"/>
      <c r="Q57" s="2036"/>
      <c r="R57" s="2036"/>
      <c r="S57" s="2066" t="s">
        <v>655</v>
      </c>
      <c r="T57" s="2067"/>
      <c r="U57" s="2067"/>
      <c r="V57" s="2067"/>
      <c r="W57" s="2067"/>
      <c r="X57" s="2067"/>
      <c r="Y57" s="2067"/>
      <c r="Z57" s="2069"/>
      <c r="AA57" s="2070"/>
      <c r="AB57" s="2070"/>
      <c r="AC57" s="2070"/>
      <c r="AD57" s="2070"/>
      <c r="AE57" s="2070"/>
      <c r="AF57" s="2070"/>
      <c r="AG57" s="2070"/>
      <c r="AH57" s="2070"/>
      <c r="AI57" s="2070"/>
      <c r="AJ57" s="2070"/>
      <c r="AK57" s="2070"/>
      <c r="AL57" s="2070"/>
      <c r="AM57" s="2070"/>
      <c r="AN57" s="2070"/>
      <c r="AO57" s="2070"/>
      <c r="AP57" s="2071"/>
      <c r="AQ57" s="484"/>
      <c r="AR57" s="2075" t="s">
        <v>660</v>
      </c>
      <c r="AS57" s="2076"/>
      <c r="AT57" s="2088" t="s">
        <v>668</v>
      </c>
      <c r="AU57" s="2089"/>
      <c r="AV57" s="2089"/>
      <c r="AW57" s="2089"/>
      <c r="AX57" s="2089"/>
      <c r="AY57" s="2089"/>
      <c r="AZ57" s="2089"/>
      <c r="BA57" s="2089"/>
      <c r="BB57" s="2089"/>
      <c r="BC57" s="2089"/>
      <c r="BD57" s="2089"/>
      <c r="BE57" s="2089"/>
      <c r="BF57" s="2092"/>
      <c r="BG57" s="2093"/>
      <c r="BH57" s="2093"/>
      <c r="BI57" s="2093"/>
      <c r="BJ57" s="2093"/>
      <c r="BK57" s="2093"/>
      <c r="BL57" s="2093"/>
      <c r="BM57" s="2093"/>
      <c r="BN57" s="2093"/>
      <c r="BO57" s="2093"/>
      <c r="BP57" s="2093"/>
      <c r="BQ57" s="2093"/>
      <c r="BR57" s="2093"/>
      <c r="BS57" s="2093"/>
      <c r="BT57" s="2093"/>
      <c r="BU57" s="2093"/>
      <c r="BV57" s="2093"/>
      <c r="BW57" s="2093"/>
      <c r="BX57" s="2093"/>
      <c r="BY57" s="2093"/>
      <c r="BZ57" s="2093"/>
      <c r="CA57" s="2093"/>
      <c r="CB57" s="2093"/>
      <c r="CC57" s="2093"/>
      <c r="CD57" s="2093"/>
      <c r="CE57" s="2093"/>
      <c r="CF57" s="2093"/>
      <c r="CG57" s="2093"/>
      <c r="CH57" s="2093"/>
      <c r="CI57" s="2093"/>
      <c r="CJ57" s="2093"/>
      <c r="CK57" s="2093"/>
      <c r="CL57" s="2094"/>
      <c r="CM57" s="502"/>
      <c r="CN57" s="502"/>
      <c r="CO57" s="484"/>
    </row>
    <row r="58" spans="1:93" ht="15.75" customHeight="1">
      <c r="A58" s="2030"/>
      <c r="B58" s="2031"/>
      <c r="C58" s="2031"/>
      <c r="D58" s="2032"/>
      <c r="E58" s="2032"/>
      <c r="F58" s="2032"/>
      <c r="G58" s="2032"/>
      <c r="H58" s="2033"/>
      <c r="I58" s="2037" t="s">
        <v>652</v>
      </c>
      <c r="J58" s="2038"/>
      <c r="K58" s="2039" t="s">
        <v>654</v>
      </c>
      <c r="L58" s="2039"/>
      <c r="M58" s="2039"/>
      <c r="N58" s="2039"/>
      <c r="O58" s="2039"/>
      <c r="P58" s="2039"/>
      <c r="Q58" s="2039"/>
      <c r="R58" s="2039"/>
      <c r="S58" s="2068"/>
      <c r="T58" s="2031"/>
      <c r="U58" s="2031"/>
      <c r="V58" s="2031"/>
      <c r="W58" s="2031"/>
      <c r="X58" s="2031"/>
      <c r="Y58" s="2031"/>
      <c r="Z58" s="2072"/>
      <c r="AA58" s="2073"/>
      <c r="AB58" s="2073"/>
      <c r="AC58" s="2073"/>
      <c r="AD58" s="2073"/>
      <c r="AE58" s="2073"/>
      <c r="AF58" s="2073"/>
      <c r="AG58" s="2073"/>
      <c r="AH58" s="2073"/>
      <c r="AI58" s="2073"/>
      <c r="AJ58" s="2073"/>
      <c r="AK58" s="2073"/>
      <c r="AL58" s="2073"/>
      <c r="AM58" s="2073"/>
      <c r="AN58" s="2073"/>
      <c r="AO58" s="2073"/>
      <c r="AP58" s="2074"/>
      <c r="AQ58" s="484"/>
      <c r="AR58" s="2075"/>
      <c r="AS58" s="2076"/>
      <c r="AT58" s="2090"/>
      <c r="AU58" s="2091"/>
      <c r="AV58" s="2091"/>
      <c r="AW58" s="2091"/>
      <c r="AX58" s="2091"/>
      <c r="AY58" s="2091"/>
      <c r="AZ58" s="2091"/>
      <c r="BA58" s="2091"/>
      <c r="BB58" s="2091"/>
      <c r="BC58" s="2091"/>
      <c r="BD58" s="2091"/>
      <c r="BE58" s="2091"/>
      <c r="BF58" s="1987"/>
      <c r="BG58" s="1988"/>
      <c r="BH58" s="1988"/>
      <c r="BI58" s="1988"/>
      <c r="BJ58" s="1988"/>
      <c r="BK58" s="1988"/>
      <c r="BL58" s="1988"/>
      <c r="BM58" s="1988"/>
      <c r="BN58" s="1988"/>
      <c r="BO58" s="1988"/>
      <c r="BP58" s="1988"/>
      <c r="BQ58" s="1988"/>
      <c r="BR58" s="1988"/>
      <c r="BS58" s="1988"/>
      <c r="BT58" s="1988"/>
      <c r="BU58" s="1988"/>
      <c r="BV58" s="1988"/>
      <c r="BW58" s="1988"/>
      <c r="BX58" s="1988"/>
      <c r="BY58" s="1988"/>
      <c r="BZ58" s="1988"/>
      <c r="CA58" s="1988"/>
      <c r="CB58" s="1988"/>
      <c r="CC58" s="1988"/>
      <c r="CD58" s="1988"/>
      <c r="CE58" s="1988"/>
      <c r="CF58" s="1988"/>
      <c r="CG58" s="1988"/>
      <c r="CH58" s="1988"/>
      <c r="CI58" s="1988"/>
      <c r="CJ58" s="1988"/>
      <c r="CK58" s="1988"/>
      <c r="CL58" s="2095"/>
    </row>
    <row r="59" spans="1:93" ht="14" customHeight="1">
      <c r="A59" s="2000" t="s">
        <v>656</v>
      </c>
      <c r="B59" s="2001"/>
      <c r="C59" s="2002"/>
      <c r="D59" s="2008" t="s">
        <v>657</v>
      </c>
      <c r="E59" s="2008"/>
      <c r="F59" s="2008"/>
      <c r="G59" s="2008"/>
      <c r="H59" s="2008"/>
      <c r="I59" s="2016" t="str">
        <f>IF(算定基礎賃金集計表!BE12="","",算定基礎賃金集計表!BE12)</f>
        <v/>
      </c>
      <c r="J59" s="2017"/>
      <c r="K59" s="2017"/>
      <c r="L59" s="2017"/>
      <c r="M59" s="2017"/>
      <c r="N59" s="2017"/>
      <c r="O59" s="2017"/>
      <c r="P59" s="2017"/>
      <c r="Q59" s="2017"/>
      <c r="R59" s="2017"/>
      <c r="S59" s="2017"/>
      <c r="T59" s="2017"/>
      <c r="U59" s="2017"/>
      <c r="V59" s="2017"/>
      <c r="W59" s="2017"/>
      <c r="X59" s="2017"/>
      <c r="Y59" s="2017"/>
      <c r="Z59" s="2017"/>
      <c r="AA59" s="2017"/>
      <c r="AB59" s="2017"/>
      <c r="AC59" s="2017"/>
      <c r="AD59" s="2017"/>
      <c r="AE59" s="2017"/>
      <c r="AF59" s="2017"/>
      <c r="AG59" s="2017"/>
      <c r="AH59" s="2017"/>
      <c r="AI59" s="2017"/>
      <c r="AJ59" s="2017"/>
      <c r="AK59" s="2017"/>
      <c r="AL59" s="2017"/>
      <c r="AM59" s="2017"/>
      <c r="AN59" s="2017"/>
      <c r="AO59" s="2017"/>
      <c r="AP59" s="2018"/>
      <c r="AQ59" s="484"/>
      <c r="AR59" s="2075"/>
      <c r="AS59" s="2076"/>
      <c r="AT59" s="2096" t="s">
        <v>658</v>
      </c>
      <c r="AU59" s="2097"/>
      <c r="AV59" s="2097"/>
      <c r="AW59" s="2097"/>
      <c r="AX59" s="2097"/>
      <c r="AY59" s="2097"/>
      <c r="AZ59" s="2097"/>
      <c r="BA59" s="2097"/>
      <c r="BB59" s="2097"/>
      <c r="BC59" s="2097"/>
      <c r="BD59" s="2097"/>
      <c r="BE59" s="2098"/>
      <c r="BF59" s="2092"/>
      <c r="BG59" s="2093"/>
      <c r="BH59" s="2093"/>
      <c r="BI59" s="2093"/>
      <c r="BJ59" s="2093"/>
      <c r="BK59" s="2093"/>
      <c r="BL59" s="2093"/>
      <c r="BM59" s="2093"/>
      <c r="BN59" s="2093"/>
      <c r="BO59" s="2093"/>
      <c r="BP59" s="2093"/>
      <c r="BQ59" s="2093"/>
      <c r="BR59" s="2093"/>
      <c r="BS59" s="2093"/>
      <c r="BT59" s="2093"/>
      <c r="BU59" s="2093"/>
      <c r="BV59" s="2093"/>
      <c r="BW59" s="2093"/>
      <c r="BX59" s="2093"/>
      <c r="BY59" s="2093"/>
      <c r="BZ59" s="2093"/>
      <c r="CA59" s="2093"/>
      <c r="CB59" s="2093"/>
      <c r="CC59" s="2093"/>
      <c r="CD59" s="2093"/>
      <c r="CE59" s="2093"/>
      <c r="CF59" s="2093"/>
      <c r="CG59" s="2093"/>
      <c r="CH59" s="2093"/>
      <c r="CI59" s="2093"/>
      <c r="CJ59" s="2093"/>
      <c r="CK59" s="2093"/>
      <c r="CL59" s="2094"/>
      <c r="CM59" s="484"/>
      <c r="CN59" s="484"/>
      <c r="CO59" s="484"/>
    </row>
    <row r="60" spans="1:93">
      <c r="A60" s="2003"/>
      <c r="B60" s="2004"/>
      <c r="C60" s="2005"/>
      <c r="D60" s="2009"/>
      <c r="E60" s="2009"/>
      <c r="F60" s="2009"/>
      <c r="G60" s="2009"/>
      <c r="H60" s="2009"/>
      <c r="I60" s="2019"/>
      <c r="J60" s="2020"/>
      <c r="K60" s="2020"/>
      <c r="L60" s="2020"/>
      <c r="M60" s="2020"/>
      <c r="N60" s="2020"/>
      <c r="O60" s="2020"/>
      <c r="P60" s="2020"/>
      <c r="Q60" s="2020"/>
      <c r="R60" s="2020"/>
      <c r="S60" s="2020"/>
      <c r="T60" s="2020"/>
      <c r="U60" s="2020"/>
      <c r="V60" s="2020"/>
      <c r="W60" s="2020"/>
      <c r="X60" s="2020"/>
      <c r="Y60" s="2020"/>
      <c r="Z60" s="2020"/>
      <c r="AA60" s="2020"/>
      <c r="AB60" s="2020"/>
      <c r="AC60" s="2020"/>
      <c r="AD60" s="2020"/>
      <c r="AE60" s="2020"/>
      <c r="AF60" s="2020"/>
      <c r="AG60" s="2020"/>
      <c r="AH60" s="2020"/>
      <c r="AI60" s="2020"/>
      <c r="AJ60" s="2020"/>
      <c r="AK60" s="2020"/>
      <c r="AL60" s="2020"/>
      <c r="AM60" s="2020"/>
      <c r="AN60" s="2020"/>
      <c r="AO60" s="2020"/>
      <c r="AP60" s="2021"/>
      <c r="AQ60" s="484"/>
      <c r="AR60" s="2075"/>
      <c r="AS60" s="2076"/>
      <c r="AT60" s="2099"/>
      <c r="AU60" s="2100"/>
      <c r="AV60" s="2100"/>
      <c r="AW60" s="2100"/>
      <c r="AX60" s="2100"/>
      <c r="AY60" s="2100"/>
      <c r="AZ60" s="2100"/>
      <c r="BA60" s="2100"/>
      <c r="BB60" s="2100"/>
      <c r="BC60" s="2100"/>
      <c r="BD60" s="2100"/>
      <c r="BE60" s="2101"/>
      <c r="BF60" s="2102"/>
      <c r="BG60" s="2103"/>
      <c r="BH60" s="2103"/>
      <c r="BI60" s="2103"/>
      <c r="BJ60" s="2103"/>
      <c r="BK60" s="2103"/>
      <c r="BL60" s="2103"/>
      <c r="BM60" s="2103"/>
      <c r="BN60" s="2103"/>
      <c r="BO60" s="2103"/>
      <c r="BP60" s="2103"/>
      <c r="BQ60" s="2103"/>
      <c r="BR60" s="2103"/>
      <c r="BS60" s="2103"/>
      <c r="BT60" s="2103"/>
      <c r="BU60" s="2103"/>
      <c r="BV60" s="2103"/>
      <c r="BW60" s="2103"/>
      <c r="BX60" s="2103"/>
      <c r="BY60" s="2103"/>
      <c r="BZ60" s="2103"/>
      <c r="CA60" s="2103"/>
      <c r="CB60" s="2103"/>
      <c r="CC60" s="2103"/>
      <c r="CD60" s="2103"/>
      <c r="CE60" s="2103"/>
      <c r="CF60" s="2103"/>
      <c r="CG60" s="2103"/>
      <c r="CH60" s="2103"/>
      <c r="CI60" s="2103"/>
      <c r="CJ60" s="2103"/>
      <c r="CK60" s="2103"/>
      <c r="CL60" s="2104"/>
      <c r="CM60" s="484"/>
      <c r="CN60" s="484"/>
      <c r="CO60" s="484"/>
    </row>
    <row r="61" spans="1:93" ht="12.75" customHeight="1">
      <c r="A61" s="2003"/>
      <c r="B61" s="2004"/>
      <c r="C61" s="2004"/>
      <c r="D61" s="2010" t="s">
        <v>659</v>
      </c>
      <c r="E61" s="2011"/>
      <c r="F61" s="2011"/>
      <c r="G61" s="2011"/>
      <c r="H61" s="2012"/>
      <c r="I61" s="2022" t="str">
        <f>IF(算定基礎賃金集計表!BE8="","",算定基礎賃金集計表!BE8)</f>
        <v/>
      </c>
      <c r="J61" s="2023"/>
      <c r="K61" s="2023"/>
      <c r="L61" s="2023"/>
      <c r="M61" s="2023"/>
      <c r="N61" s="2023"/>
      <c r="O61" s="2023"/>
      <c r="P61" s="2023"/>
      <c r="Q61" s="2023"/>
      <c r="R61" s="2023"/>
      <c r="S61" s="2023"/>
      <c r="T61" s="2023"/>
      <c r="U61" s="2023"/>
      <c r="V61" s="2023"/>
      <c r="W61" s="2023"/>
      <c r="X61" s="2023"/>
      <c r="Y61" s="2023"/>
      <c r="Z61" s="2023"/>
      <c r="AA61" s="2023"/>
      <c r="AB61" s="2023"/>
      <c r="AC61" s="2023"/>
      <c r="AD61" s="2023"/>
      <c r="AE61" s="2023"/>
      <c r="AF61" s="2023"/>
      <c r="AG61" s="2023"/>
      <c r="AH61" s="2023"/>
      <c r="AI61" s="2023"/>
      <c r="AJ61" s="2023"/>
      <c r="AK61" s="2023"/>
      <c r="AL61" s="2023"/>
      <c r="AM61" s="2023"/>
      <c r="AN61" s="2023"/>
      <c r="AO61" s="2023"/>
      <c r="AP61" s="2024"/>
      <c r="AQ61" s="484"/>
      <c r="AR61" s="2075"/>
      <c r="AS61" s="2076"/>
      <c r="AT61" s="2088" t="s">
        <v>669</v>
      </c>
      <c r="AU61" s="2089"/>
      <c r="AV61" s="2089"/>
      <c r="AW61" s="2089"/>
      <c r="AX61" s="2089"/>
      <c r="AY61" s="2089"/>
      <c r="AZ61" s="2089"/>
      <c r="BA61" s="2089"/>
      <c r="BB61" s="2089"/>
      <c r="BC61" s="2089"/>
      <c r="BD61" s="2089"/>
      <c r="BE61" s="2089"/>
      <c r="BF61" s="2107"/>
      <c r="BG61" s="2108"/>
      <c r="BH61" s="2108"/>
      <c r="BI61" s="2108"/>
      <c r="BJ61" s="2108"/>
      <c r="BK61" s="2108"/>
      <c r="BL61" s="2108"/>
      <c r="BM61" s="2108"/>
      <c r="BN61" s="2108"/>
      <c r="BO61" s="2108"/>
      <c r="BP61" s="2108"/>
      <c r="BQ61" s="2108"/>
      <c r="BR61" s="2108"/>
      <c r="BS61" s="2108"/>
      <c r="BT61" s="2108"/>
      <c r="BU61" s="2108"/>
      <c r="BV61" s="2108"/>
      <c r="BW61" s="2108"/>
      <c r="BX61" s="2108"/>
      <c r="BY61" s="2108"/>
      <c r="BZ61" s="2108"/>
      <c r="CA61" s="2108"/>
      <c r="CB61" s="2108"/>
      <c r="CC61" s="2108"/>
      <c r="CD61" s="2108"/>
      <c r="CE61" s="2108"/>
      <c r="CF61" s="2108"/>
      <c r="CG61" s="2108"/>
      <c r="CH61" s="2108"/>
      <c r="CI61" s="2108"/>
      <c r="CJ61" s="2108"/>
      <c r="CK61" s="2108"/>
      <c r="CL61" s="2109"/>
      <c r="CM61" s="484"/>
      <c r="CN61" s="484"/>
      <c r="CO61" s="484"/>
    </row>
    <row r="62" spans="1:93" ht="18" customHeight="1">
      <c r="A62" s="2006"/>
      <c r="B62" s="2007"/>
      <c r="C62" s="2007"/>
      <c r="D62" s="2013"/>
      <c r="E62" s="2014"/>
      <c r="F62" s="2014"/>
      <c r="G62" s="2014"/>
      <c r="H62" s="2015"/>
      <c r="I62" s="2025"/>
      <c r="J62" s="2026"/>
      <c r="K62" s="2026"/>
      <c r="L62" s="2026"/>
      <c r="M62" s="2026"/>
      <c r="N62" s="2026"/>
      <c r="O62" s="2026"/>
      <c r="P62" s="2026"/>
      <c r="Q62" s="2026"/>
      <c r="R62" s="2026"/>
      <c r="S62" s="2026"/>
      <c r="T62" s="2026"/>
      <c r="U62" s="2026"/>
      <c r="V62" s="2026"/>
      <c r="W62" s="2026"/>
      <c r="X62" s="2026"/>
      <c r="Y62" s="2026"/>
      <c r="Z62" s="2026"/>
      <c r="AA62" s="2026"/>
      <c r="AB62" s="2026"/>
      <c r="AC62" s="2026"/>
      <c r="AD62" s="2026"/>
      <c r="AE62" s="2026"/>
      <c r="AF62" s="2026"/>
      <c r="AG62" s="2026"/>
      <c r="AH62" s="2026"/>
      <c r="AI62" s="2026"/>
      <c r="AJ62" s="2026"/>
      <c r="AK62" s="2026"/>
      <c r="AL62" s="2026"/>
      <c r="AM62" s="2026"/>
      <c r="AN62" s="2026"/>
      <c r="AO62" s="2026"/>
      <c r="AP62" s="2027"/>
      <c r="AQ62" s="484"/>
      <c r="AR62" s="2077"/>
      <c r="AS62" s="2078"/>
      <c r="AT62" s="2105"/>
      <c r="AU62" s="2106"/>
      <c r="AV62" s="2106"/>
      <c r="AW62" s="2106"/>
      <c r="AX62" s="2106"/>
      <c r="AY62" s="2106"/>
      <c r="AZ62" s="2106"/>
      <c r="BA62" s="2106"/>
      <c r="BB62" s="2106"/>
      <c r="BC62" s="2106"/>
      <c r="BD62" s="2106"/>
      <c r="BE62" s="2106"/>
      <c r="BF62" s="1987"/>
      <c r="BG62" s="1988"/>
      <c r="BH62" s="1988"/>
      <c r="BI62" s="1988"/>
      <c r="BJ62" s="1988"/>
      <c r="BK62" s="1988"/>
      <c r="BL62" s="1988"/>
      <c r="BM62" s="1988"/>
      <c r="BN62" s="1988"/>
      <c r="BO62" s="1988"/>
      <c r="BP62" s="1988"/>
      <c r="BQ62" s="1988"/>
      <c r="BR62" s="1988"/>
      <c r="BS62" s="1988"/>
      <c r="BT62" s="1988"/>
      <c r="BU62" s="1988"/>
      <c r="BV62" s="1988"/>
      <c r="BW62" s="1988"/>
      <c r="BX62" s="1988"/>
      <c r="BY62" s="1988"/>
      <c r="BZ62" s="1988"/>
      <c r="CA62" s="1988"/>
      <c r="CB62" s="1988"/>
      <c r="CC62" s="1988"/>
      <c r="CD62" s="1988"/>
      <c r="CE62" s="1988"/>
      <c r="CF62" s="1988"/>
      <c r="CG62" s="1988"/>
      <c r="CH62" s="1988"/>
      <c r="CI62" s="1988"/>
      <c r="CJ62" s="1988"/>
      <c r="CK62" s="1989"/>
      <c r="CL62" s="1990"/>
      <c r="CM62" s="484"/>
      <c r="CN62" s="484"/>
      <c r="CO62" s="484"/>
    </row>
    <row r="63" spans="1:93">
      <c r="A63" s="620"/>
      <c r="B63" s="621"/>
      <c r="C63" s="621"/>
      <c r="D63" s="484"/>
      <c r="E63" s="484"/>
      <c r="F63" s="484"/>
      <c r="G63" s="484"/>
      <c r="H63" s="484"/>
      <c r="I63" s="484"/>
      <c r="J63" s="484"/>
      <c r="K63" s="484"/>
      <c r="L63" s="484"/>
      <c r="M63" s="484"/>
      <c r="N63" s="484"/>
      <c r="O63" s="484"/>
      <c r="P63" s="484"/>
      <c r="Q63" s="484"/>
      <c r="R63" s="484"/>
      <c r="S63" s="484"/>
      <c r="T63" s="484"/>
      <c r="U63" s="484"/>
      <c r="V63" s="484"/>
      <c r="W63" s="484"/>
      <c r="X63" s="484"/>
      <c r="Y63" s="484"/>
      <c r="Z63" s="484"/>
      <c r="AA63" s="484"/>
      <c r="AB63" s="484"/>
      <c r="AC63" s="484"/>
      <c r="AD63" s="484"/>
      <c r="AE63" s="484"/>
      <c r="AF63" s="484"/>
      <c r="AG63" s="484"/>
      <c r="AH63" s="484"/>
      <c r="AI63" s="484"/>
      <c r="AJ63" s="484"/>
      <c r="AK63" s="484"/>
      <c r="AL63" s="484"/>
      <c r="AM63" s="484"/>
      <c r="AN63" s="484"/>
      <c r="AO63" s="484"/>
      <c r="AP63" s="484"/>
      <c r="AQ63" s="484"/>
      <c r="AR63" s="484"/>
      <c r="AS63" s="484"/>
      <c r="AT63" s="484"/>
      <c r="AU63" s="484"/>
      <c r="AV63" s="484"/>
      <c r="AW63" s="484"/>
      <c r="AX63" s="484"/>
      <c r="AY63" s="484"/>
      <c r="AZ63" s="484"/>
      <c r="BA63" s="484"/>
      <c r="BB63" s="484"/>
      <c r="BC63" s="484"/>
      <c r="BD63" s="484"/>
      <c r="BE63" s="484"/>
      <c r="BF63" s="484"/>
      <c r="BG63" s="484"/>
      <c r="BH63" s="484"/>
      <c r="BI63" s="484"/>
      <c r="BJ63" s="484"/>
      <c r="BK63" s="484"/>
      <c r="BL63" s="484"/>
      <c r="BM63" s="484"/>
      <c r="BN63" s="484"/>
      <c r="BO63" s="484"/>
      <c r="BP63" s="484"/>
      <c r="BQ63" s="484"/>
      <c r="BR63" s="484"/>
      <c r="BS63" s="484"/>
      <c r="BT63" s="484"/>
      <c r="BU63" s="484"/>
      <c r="BV63" s="484"/>
      <c r="BW63" s="484"/>
      <c r="BX63" s="484"/>
      <c r="BY63" s="484"/>
      <c r="BZ63" s="484"/>
      <c r="CA63" s="484"/>
      <c r="CB63" s="484"/>
      <c r="CC63" s="484"/>
      <c r="CD63" s="484"/>
      <c r="CE63" s="484"/>
      <c r="CF63" s="484"/>
      <c r="CG63" s="484"/>
      <c r="CH63" s="484"/>
      <c r="CI63" s="484"/>
      <c r="CJ63" s="484"/>
      <c r="CK63" s="484"/>
      <c r="CL63" s="484"/>
      <c r="CM63" s="484"/>
      <c r="CN63" s="484"/>
      <c r="CO63" s="484"/>
    </row>
    <row r="64" spans="1:93"/>
    <row r="65"/>
    <row r="66"/>
    <row r="67"/>
    <row r="68"/>
    <row r="69"/>
    <row r="70"/>
    <row r="71"/>
    <row r="72"/>
    <row r="73"/>
    <row r="74"/>
    <row r="75" ht="2.4" customHeight="1"/>
  </sheetData>
  <sheetProtection sheet="1" objects="1" scenarios="1" selectLockedCells="1"/>
  <mergeCells count="396">
    <mergeCell ref="AS40:AU40"/>
    <mergeCell ref="BR36:BS36"/>
    <mergeCell ref="CF36:CG36"/>
    <mergeCell ref="BQ40:BS40"/>
    <mergeCell ref="BT40:BV40"/>
    <mergeCell ref="AH40:AJ40"/>
    <mergeCell ref="BI17:CJ17"/>
    <mergeCell ref="R17:AQ17"/>
    <mergeCell ref="R29:AQ29"/>
    <mergeCell ref="AU29:BE29"/>
    <mergeCell ref="BI29:CJ29"/>
    <mergeCell ref="X36:Y36"/>
    <mergeCell ref="Z36:AA36"/>
    <mergeCell ref="AB36:AC36"/>
    <mergeCell ref="AD36:AE36"/>
    <mergeCell ref="AF36:AG36"/>
    <mergeCell ref="AH36:AI36"/>
    <mergeCell ref="AJ36:AK36"/>
    <mergeCell ref="AL36:AM36"/>
    <mergeCell ref="AN36:AO36"/>
    <mergeCell ref="AT36:BG36"/>
    <mergeCell ref="BL36:BM36"/>
    <mergeCell ref="BN36:BO36"/>
    <mergeCell ref="BP36:BQ36"/>
    <mergeCell ref="CI40:CK40"/>
    <mergeCell ref="AP40:AR40"/>
    <mergeCell ref="D34:O36"/>
    <mergeCell ref="CD31:CE31"/>
    <mergeCell ref="CF31:CG31"/>
    <mergeCell ref="D32:O33"/>
    <mergeCell ref="X33:Y33"/>
    <mergeCell ref="Z33:AA33"/>
    <mergeCell ref="AB33:AC33"/>
    <mergeCell ref="AD33:AE33"/>
    <mergeCell ref="AF33:AG33"/>
    <mergeCell ref="AH33:AI33"/>
    <mergeCell ref="AJ33:AK33"/>
    <mergeCell ref="AL33:AM33"/>
    <mergeCell ref="AN33:AO33"/>
    <mergeCell ref="AT33:BG33"/>
    <mergeCell ref="BL33:BM33"/>
    <mergeCell ref="BN33:BO33"/>
    <mergeCell ref="BP33:BQ33"/>
    <mergeCell ref="BR33:BS33"/>
    <mergeCell ref="BT36:BU36"/>
    <mergeCell ref="BV36:BW36"/>
    <mergeCell ref="BX36:BY36"/>
    <mergeCell ref="BZ36:CA36"/>
    <mergeCell ref="CB36:CC36"/>
    <mergeCell ref="CD36:CE36"/>
    <mergeCell ref="BT33:BU33"/>
    <mergeCell ref="BV33:BW33"/>
    <mergeCell ref="BX33:BY33"/>
    <mergeCell ref="BZ33:CA33"/>
    <mergeCell ref="CB33:CC33"/>
    <mergeCell ref="CD33:CE33"/>
    <mergeCell ref="CF33:CG33"/>
    <mergeCell ref="BL31:BM31"/>
    <mergeCell ref="BN31:BO31"/>
    <mergeCell ref="BP31:BQ31"/>
    <mergeCell ref="BR31:BS31"/>
    <mergeCell ref="BT31:BU31"/>
    <mergeCell ref="BV31:BW31"/>
    <mergeCell ref="BX31:BY31"/>
    <mergeCell ref="BZ31:CA31"/>
    <mergeCell ref="CB31:CC31"/>
    <mergeCell ref="Z31:AA31"/>
    <mergeCell ref="AB31:AC31"/>
    <mergeCell ref="AD31:AE31"/>
    <mergeCell ref="AF31:AG31"/>
    <mergeCell ref="AH31:AI31"/>
    <mergeCell ref="AJ31:AK31"/>
    <mergeCell ref="AL31:AM31"/>
    <mergeCell ref="AN31:AO31"/>
    <mergeCell ref="AT31:BG31"/>
    <mergeCell ref="CL16:CM30"/>
    <mergeCell ref="CN16:CO52"/>
    <mergeCell ref="A28:C36"/>
    <mergeCell ref="AF28:AI28"/>
    <mergeCell ref="AJ28:AL28"/>
    <mergeCell ref="AM28:AN28"/>
    <mergeCell ref="AP28:AR28"/>
    <mergeCell ref="AS28:AT28"/>
    <mergeCell ref="AV28:AX28"/>
    <mergeCell ref="AY28:AZ28"/>
    <mergeCell ref="BJ28:BM28"/>
    <mergeCell ref="BN28:BP28"/>
    <mergeCell ref="BQ28:BR28"/>
    <mergeCell ref="BT28:BV28"/>
    <mergeCell ref="BW28:BX28"/>
    <mergeCell ref="BZ28:CB28"/>
    <mergeCell ref="CC28:CD28"/>
    <mergeCell ref="D30:O31"/>
    <mergeCell ref="X31:Y31"/>
    <mergeCell ref="CD24:CE24"/>
    <mergeCell ref="CF24:CG24"/>
    <mergeCell ref="BL26:BM26"/>
    <mergeCell ref="BN26:BO26"/>
    <mergeCell ref="BP26:BQ26"/>
    <mergeCell ref="BR26:BS26"/>
    <mergeCell ref="BT26:BU26"/>
    <mergeCell ref="BV26:BW26"/>
    <mergeCell ref="BX26:BY26"/>
    <mergeCell ref="BZ26:CA26"/>
    <mergeCell ref="CB26:CC26"/>
    <mergeCell ref="CD26:CE26"/>
    <mergeCell ref="CF26:CG26"/>
    <mergeCell ref="BL24:BM24"/>
    <mergeCell ref="BN24:BO24"/>
    <mergeCell ref="BP24:BQ24"/>
    <mergeCell ref="BR24:BS24"/>
    <mergeCell ref="BT24:BU24"/>
    <mergeCell ref="BV24:BW24"/>
    <mergeCell ref="BX24:BY24"/>
    <mergeCell ref="BZ24:CA24"/>
    <mergeCell ref="CB24:CC24"/>
    <mergeCell ref="AT24:BG24"/>
    <mergeCell ref="AT26:BG26"/>
    <mergeCell ref="CF19:CG19"/>
    <mergeCell ref="CD19:CE19"/>
    <mergeCell ref="CB19:CC19"/>
    <mergeCell ref="BZ19:CA19"/>
    <mergeCell ref="BX19:BY19"/>
    <mergeCell ref="BV19:BW19"/>
    <mergeCell ref="BT19:BU19"/>
    <mergeCell ref="BR19:BS19"/>
    <mergeCell ref="BP19:BQ19"/>
    <mergeCell ref="BN19:BO19"/>
    <mergeCell ref="BL19:BM19"/>
    <mergeCell ref="BL21:BM21"/>
    <mergeCell ref="BN21:BO21"/>
    <mergeCell ref="BP21:BQ21"/>
    <mergeCell ref="BR21:BS21"/>
    <mergeCell ref="BT21:BU21"/>
    <mergeCell ref="BV21:BW21"/>
    <mergeCell ref="BX21:BY21"/>
    <mergeCell ref="BZ21:CA21"/>
    <mergeCell ref="CB21:CC21"/>
    <mergeCell ref="CD21:CE21"/>
    <mergeCell ref="CF21:CG21"/>
    <mergeCell ref="X26:Y26"/>
    <mergeCell ref="Z26:AA26"/>
    <mergeCell ref="AB26:AC26"/>
    <mergeCell ref="AD26:AE26"/>
    <mergeCell ref="AF26:AG26"/>
    <mergeCell ref="AH26:AI26"/>
    <mergeCell ref="AJ26:AK26"/>
    <mergeCell ref="AL26:AM26"/>
    <mergeCell ref="AN26:AO26"/>
    <mergeCell ref="X24:Y24"/>
    <mergeCell ref="Z24:AA24"/>
    <mergeCell ref="AB24:AC24"/>
    <mergeCell ref="AD24:AE24"/>
    <mergeCell ref="AF24:AG24"/>
    <mergeCell ref="AH24:AI24"/>
    <mergeCell ref="AJ24:AK24"/>
    <mergeCell ref="AL24:AM24"/>
    <mergeCell ref="AN24:AO24"/>
    <mergeCell ref="BF11:BI11"/>
    <mergeCell ref="L11:M11"/>
    <mergeCell ref="N11:Q11"/>
    <mergeCell ref="X14:Y14"/>
    <mergeCell ref="Z14:AA14"/>
    <mergeCell ref="AB14:AC14"/>
    <mergeCell ref="AB13:AC13"/>
    <mergeCell ref="M14:N14"/>
    <mergeCell ref="AQ13:AR13"/>
    <mergeCell ref="AO13:AP13"/>
    <mergeCell ref="AU14:AW14"/>
    <mergeCell ref="BC14:BE14"/>
    <mergeCell ref="R14:S14"/>
    <mergeCell ref="T14:U14"/>
    <mergeCell ref="V14:W14"/>
    <mergeCell ref="AH10:AK10"/>
    <mergeCell ref="AN10:AQ10"/>
    <mergeCell ref="AT10:AW10"/>
    <mergeCell ref="AC11:AE11"/>
    <mergeCell ref="AF11:AG11"/>
    <mergeCell ref="AH11:AK11"/>
    <mergeCell ref="AL11:AM11"/>
    <mergeCell ref="AN11:AQ11"/>
    <mergeCell ref="AR11:AS11"/>
    <mergeCell ref="AT11:AW11"/>
    <mergeCell ref="AC10:AE10"/>
    <mergeCell ref="BO8:BS8"/>
    <mergeCell ref="AQ3:BB4"/>
    <mergeCell ref="AQ5:AS5"/>
    <mergeCell ref="AW6:BS6"/>
    <mergeCell ref="AW7:BA7"/>
    <mergeCell ref="BB7:BG7"/>
    <mergeCell ref="BH7:BN7"/>
    <mergeCell ref="BO7:BS7"/>
    <mergeCell ref="AW8:BA8"/>
    <mergeCell ref="BB8:BG8"/>
    <mergeCell ref="BH8:BN8"/>
    <mergeCell ref="BC2:BP3"/>
    <mergeCell ref="BC4:BP4"/>
    <mergeCell ref="AR8:AS8"/>
    <mergeCell ref="AC5:AE5"/>
    <mergeCell ref="AF5:AH5"/>
    <mergeCell ref="AC3:AN4"/>
    <mergeCell ref="U5:W5"/>
    <mergeCell ref="B7:D8"/>
    <mergeCell ref="R5:T5"/>
    <mergeCell ref="O5:Q5"/>
    <mergeCell ref="F3:H4"/>
    <mergeCell ref="I3:K4"/>
    <mergeCell ref="L5:N5"/>
    <mergeCell ref="I5:K5"/>
    <mergeCell ref="E7:J7"/>
    <mergeCell ref="E8:G8"/>
    <mergeCell ref="H8:J8"/>
    <mergeCell ref="K8:M8"/>
    <mergeCell ref="N7:S7"/>
    <mergeCell ref="Z8:AB8"/>
    <mergeCell ref="AC8:AE8"/>
    <mergeCell ref="AI8:AK8"/>
    <mergeCell ref="T7:AK7"/>
    <mergeCell ref="AL8:AM8"/>
    <mergeCell ref="AL7:AS7"/>
    <mergeCell ref="AN8:AO8"/>
    <mergeCell ref="AP8:AQ8"/>
    <mergeCell ref="A16:C24"/>
    <mergeCell ref="D18:O19"/>
    <mergeCell ref="D20:O21"/>
    <mergeCell ref="D22:O24"/>
    <mergeCell ref="AF8:AH8"/>
    <mergeCell ref="C14:D14"/>
    <mergeCell ref="E14:F14"/>
    <mergeCell ref="G14:H14"/>
    <mergeCell ref="I14:J14"/>
    <mergeCell ref="K14:L14"/>
    <mergeCell ref="N8:P8"/>
    <mergeCell ref="Q8:S8"/>
    <mergeCell ref="T8:V8"/>
    <mergeCell ref="W8:Y8"/>
    <mergeCell ref="T10:W10"/>
    <mergeCell ref="R11:S11"/>
    <mergeCell ref="T11:W11"/>
    <mergeCell ref="C10:E10"/>
    <mergeCell ref="C11:E11"/>
    <mergeCell ref="F11:G11"/>
    <mergeCell ref="H11:K11"/>
    <mergeCell ref="H10:K10"/>
    <mergeCell ref="N10:Q10"/>
    <mergeCell ref="M13:N13"/>
    <mergeCell ref="CC16:CD16"/>
    <mergeCell ref="AV16:AX16"/>
    <mergeCell ref="AY16:AZ16"/>
    <mergeCell ref="BJ16:BM16"/>
    <mergeCell ref="BN16:BP16"/>
    <mergeCell ref="BQ16:BR16"/>
    <mergeCell ref="AF16:AI16"/>
    <mergeCell ref="AJ16:AL16"/>
    <mergeCell ref="AM16:AN16"/>
    <mergeCell ref="AS16:AT16"/>
    <mergeCell ref="AP16:AR16"/>
    <mergeCell ref="X19:Y19"/>
    <mergeCell ref="X21:Y21"/>
    <mergeCell ref="Z21:AA21"/>
    <mergeCell ref="AB21:AC21"/>
    <mergeCell ref="AD21:AE21"/>
    <mergeCell ref="AF21:AG21"/>
    <mergeCell ref="AH21:AI21"/>
    <mergeCell ref="BW16:BX16"/>
    <mergeCell ref="BZ16:CB16"/>
    <mergeCell ref="AJ21:AK21"/>
    <mergeCell ref="AL21:AM21"/>
    <mergeCell ref="AN21:AO21"/>
    <mergeCell ref="AT19:BG19"/>
    <mergeCell ref="AT21:BG21"/>
    <mergeCell ref="BT16:BV16"/>
    <mergeCell ref="AN19:AO19"/>
    <mergeCell ref="AL19:AM19"/>
    <mergeCell ref="AJ19:AK19"/>
    <mergeCell ref="AH19:AI19"/>
    <mergeCell ref="AF19:AG19"/>
    <mergeCell ref="AD19:AE19"/>
    <mergeCell ref="AB19:AC19"/>
    <mergeCell ref="Z19:AA19"/>
    <mergeCell ref="AF46:AG46"/>
    <mergeCell ref="AD46:AE46"/>
    <mergeCell ref="AB46:AC46"/>
    <mergeCell ref="Z46:AA46"/>
    <mergeCell ref="X46:Y46"/>
    <mergeCell ref="V46:W46"/>
    <mergeCell ref="D38:E38"/>
    <mergeCell ref="F38:G38"/>
    <mergeCell ref="H38:I38"/>
    <mergeCell ref="J38:K38"/>
    <mergeCell ref="L38:M38"/>
    <mergeCell ref="N38:O38"/>
    <mergeCell ref="P38:Q38"/>
    <mergeCell ref="R38:S38"/>
    <mergeCell ref="E40:G40"/>
    <mergeCell ref="L40:N40"/>
    <mergeCell ref="V40:X40"/>
    <mergeCell ref="U42:AL42"/>
    <mergeCell ref="T46:U46"/>
    <mergeCell ref="R46:S46"/>
    <mergeCell ref="P46:Q46"/>
    <mergeCell ref="K44:R44"/>
    <mergeCell ref="Z44:AG44"/>
    <mergeCell ref="AL45:AN45"/>
    <mergeCell ref="AP43:AV46"/>
    <mergeCell ref="AX38:AY38"/>
    <mergeCell ref="AZ38:BA38"/>
    <mergeCell ref="BB38:BC38"/>
    <mergeCell ref="BD38:BE38"/>
    <mergeCell ref="BF38:BG38"/>
    <mergeCell ref="CF38:CG38"/>
    <mergeCell ref="AL38:AM38"/>
    <mergeCell ref="AP38:AQ38"/>
    <mergeCell ref="AR38:AS38"/>
    <mergeCell ref="AT38:AU38"/>
    <mergeCell ref="AV38:AW38"/>
    <mergeCell ref="BW40:BY40"/>
    <mergeCell ref="BZ40:CB40"/>
    <mergeCell ref="CC40:CE40"/>
    <mergeCell ref="CF40:CH40"/>
    <mergeCell ref="AM42:AN42"/>
    <mergeCell ref="AV40:AX40"/>
    <mergeCell ref="AY40:BA40"/>
    <mergeCell ref="BB40:BD40"/>
    <mergeCell ref="BE40:BG40"/>
    <mergeCell ref="BH40:BJ40"/>
    <mergeCell ref="BK40:BM40"/>
    <mergeCell ref="BN40:BP40"/>
    <mergeCell ref="A47:C48"/>
    <mergeCell ref="A49:C53"/>
    <mergeCell ref="D47:F49"/>
    <mergeCell ref="D50:F51"/>
    <mergeCell ref="D52:F53"/>
    <mergeCell ref="G47:R48"/>
    <mergeCell ref="G49:P49"/>
    <mergeCell ref="S47:AD48"/>
    <mergeCell ref="N46:O46"/>
    <mergeCell ref="L46:M46"/>
    <mergeCell ref="G50:R50"/>
    <mergeCell ref="S50:AD50"/>
    <mergeCell ref="AE50:AP50"/>
    <mergeCell ref="G52:R52"/>
    <mergeCell ref="S52:AD52"/>
    <mergeCell ref="AE52:AP52"/>
    <mergeCell ref="S51:AB51"/>
    <mergeCell ref="AQ47:BB48"/>
    <mergeCell ref="G51:P51"/>
    <mergeCell ref="AE51:AN51"/>
    <mergeCell ref="BC47:BN48"/>
    <mergeCell ref="BO47:BZ48"/>
    <mergeCell ref="CA47:CL48"/>
    <mergeCell ref="S49:AB49"/>
    <mergeCell ref="AE49:AN49"/>
    <mergeCell ref="AQ49:AZ49"/>
    <mergeCell ref="BC49:BL49"/>
    <mergeCell ref="BO49:BX49"/>
    <mergeCell ref="CA49:CJ49"/>
    <mergeCell ref="AE47:AP48"/>
    <mergeCell ref="AR57:AS62"/>
    <mergeCell ref="AR55:AS56"/>
    <mergeCell ref="AT55:BE55"/>
    <mergeCell ref="AT56:AW56"/>
    <mergeCell ref="AZ56:BE56"/>
    <mergeCell ref="BG56:BK56"/>
    <mergeCell ref="BM56:BQ56"/>
    <mergeCell ref="BT56:BZ56"/>
    <mergeCell ref="AT57:BE58"/>
    <mergeCell ref="BF57:CL58"/>
    <mergeCell ref="AT59:BE60"/>
    <mergeCell ref="BF59:CL60"/>
    <mergeCell ref="AT61:BE62"/>
    <mergeCell ref="BF61:CL61"/>
    <mergeCell ref="BO45:CG45"/>
    <mergeCell ref="BF62:CJ62"/>
    <mergeCell ref="CK62:CL62"/>
    <mergeCell ref="CB54:CL56"/>
    <mergeCell ref="A59:C62"/>
    <mergeCell ref="D59:H60"/>
    <mergeCell ref="D61:H62"/>
    <mergeCell ref="I59:AP60"/>
    <mergeCell ref="I61:AP62"/>
    <mergeCell ref="A57:H58"/>
    <mergeCell ref="I57:J57"/>
    <mergeCell ref="K57:R57"/>
    <mergeCell ref="I58:J58"/>
    <mergeCell ref="K58:R58"/>
    <mergeCell ref="AE53:AN53"/>
    <mergeCell ref="S53:AB53"/>
    <mergeCell ref="G53:P53"/>
    <mergeCell ref="AR51:BB52"/>
    <mergeCell ref="BC50:BZ52"/>
    <mergeCell ref="CB50:CL50"/>
    <mergeCell ref="CB51:CL52"/>
    <mergeCell ref="CB53:CL53"/>
    <mergeCell ref="S57:Y58"/>
    <mergeCell ref="Z57:AP58"/>
  </mergeCells>
  <phoneticPr fontId="2"/>
  <dataValidations count="1">
    <dataValidation type="list" allowBlank="1" showInputMessage="1" showErrorMessage="1" sqref="Z57:AP58">
      <formula1>"(イ)該当する,(ロ)該当しない"</formula1>
    </dataValidation>
  </dataValidations>
  <pageMargins left="0.78740157480314965" right="0.31496062992125984" top="0.35433070866141736" bottom="0.15748031496062992" header="0.31496062992125984" footer="0.31496062992125984"/>
  <pageSetup paperSize="9" scale="82"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 id="{0A9A02FA-89E1-4F3E-BD90-6D9952EE0A9E}">
            <xm:f>IF(AND(AND($CF$38=3,申告書記入イメージ!$CD$129="充当を優先（残額は還付）"),OR($AL$45=1,$AL$45=3,$AL$45="")),TRUE,FALSE)</xm:f>
            <x14:dxf>
              <numFmt numFmtId="177" formatCode="#,##0_ "/>
            </x14:dxf>
          </x14:cfRule>
          <xm:sqref>AE51:AN51</xm:sqref>
        </x14:conditionalFormatting>
        <x14:conditionalFormatting xmlns:xm="http://schemas.microsoft.com/office/excel/2006/main">
          <x14:cfRule type="expression" priority="1" id="{CA123514-D174-4596-9130-8098B6CB1254}">
            <xm:f>IF(AND(AND($CF$38=3,申告書記入イメージ!$CD$129="充当を優先（残額は還付）"),OR($AL$45=1,$AL$45=3,$AL$45="")),TRUE,FALSE)</xm:f>
            <x14:dxf>
              <numFmt numFmtId="177" formatCode="#,##0_ "/>
            </x14:dxf>
          </x14:cfRule>
          <xm:sqref>AE53:AN53</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U68"/>
  <sheetViews>
    <sheetView showGridLines="0" zoomScale="87" zoomScaleNormal="87" workbookViewId="0">
      <selection activeCell="G25" sqref="G25:AD26"/>
    </sheetView>
  </sheetViews>
  <sheetFormatPr defaultColWidth="9" defaultRowHeight="19.5" customHeight="1"/>
  <cols>
    <col min="1" max="1" width="1.1796875" style="95" customWidth="1"/>
    <col min="2" max="3" width="5" style="95" customWidth="1"/>
    <col min="4" max="10" width="15" style="95" customWidth="1"/>
    <col min="11" max="11" width="1.1796875" style="95" customWidth="1"/>
    <col min="12" max="12" width="9" style="95"/>
    <col min="13" max="13" width="11.81640625" style="95" customWidth="1"/>
    <col min="14" max="18" width="9" style="95"/>
    <col min="19" max="19" width="23.08984375" style="95" customWidth="1"/>
    <col min="20" max="16384" width="9" style="95"/>
  </cols>
  <sheetData>
    <row r="1" spans="1:10" ht="19.5" customHeight="1">
      <c r="B1" s="2287" t="s">
        <v>79</v>
      </c>
      <c r="C1" s="2288"/>
      <c r="D1" s="2289"/>
      <c r="E1" s="112" t="s">
        <v>37</v>
      </c>
      <c r="F1" s="112" t="s">
        <v>38</v>
      </c>
      <c r="G1" s="431"/>
      <c r="H1" s="431"/>
    </row>
    <row r="2" spans="1:10" ht="19.5" customHeight="1">
      <c r="B2" s="2290"/>
      <c r="C2" s="2291"/>
      <c r="D2" s="2292"/>
      <c r="E2" s="363">
        <f>IF(I22="二元（雇用）",0,IF(AND(算定基礎賃金集計表!BB56/12&lt;1,算定基礎賃金集計表!BB56/12&gt;0),1,ROUNDDOWN(算定基礎賃金集計表!BB56/12,0)))</f>
        <v>0</v>
      </c>
      <c r="F2" s="363">
        <f>IF(I22="二元（労災）",0,IF(AND(算定基礎賃金集計表!CO56/12&lt;1,算定基礎賃金集計表!CO56/12&gt;0),1,ROUNDDOWN(算定基礎賃金集計表!CO56/12,0)))</f>
        <v>0</v>
      </c>
      <c r="G2" s="431"/>
      <c r="H2" s="420"/>
    </row>
    <row r="3" spans="1:10" ht="19.5" customHeight="1">
      <c r="B3" s="97"/>
      <c r="C3" s="97"/>
      <c r="D3" s="97"/>
      <c r="E3" s="97"/>
      <c r="F3" s="97"/>
      <c r="G3" s="97"/>
      <c r="H3" s="97"/>
    </row>
    <row r="4" spans="1:10" ht="19.5" customHeight="1">
      <c r="B4" s="2293" t="s">
        <v>82</v>
      </c>
      <c r="C4" s="2296" t="s">
        <v>9</v>
      </c>
      <c r="D4" s="2296"/>
      <c r="E4" s="112" t="s">
        <v>14</v>
      </c>
      <c r="F4" s="112" t="s">
        <v>15</v>
      </c>
      <c r="G4" s="112" t="s">
        <v>16</v>
      </c>
      <c r="H4" s="431"/>
    </row>
    <row r="5" spans="1:10" ht="19.5" customHeight="1">
      <c r="B5" s="2294"/>
      <c r="C5" s="2296" t="s">
        <v>8</v>
      </c>
      <c r="D5" s="2296"/>
      <c r="E5" s="98">
        <f>IF(AND(E6&gt;0,E9=0),E6,IF(算定基礎賃金集計表!CO70=算定基礎賃金集計表!CO75,算定基礎賃金集計表!CO70,0))</f>
        <v>0</v>
      </c>
      <c r="F5" s="318">
        <f>申告書記入イメージ!BB62</f>
        <v>18.5</v>
      </c>
      <c r="G5" s="98">
        <f>IF(AND(E6&gt;0,E9=0),G6,IF(G6+G9=0,ROUNDDOWN(E5*F5,0),G6+G9))</f>
        <v>0</v>
      </c>
      <c r="H5" s="421"/>
    </row>
    <row r="6" spans="1:10" ht="19.5" customHeight="1">
      <c r="B6" s="2294"/>
      <c r="C6" s="2296" t="s">
        <v>543</v>
      </c>
      <c r="D6" s="2296"/>
      <c r="E6" s="122">
        <f>IF(算定基礎賃金集計表!CO70=算定基礎賃金集計表!CO75,0,算定基礎賃金集計表!CO70)</f>
        <v>0</v>
      </c>
      <c r="F6" s="319">
        <f>申告書記入イメージ!BB67</f>
        <v>3</v>
      </c>
      <c r="G6" s="113">
        <f>IF(E6="",0,ROUNDDOWN(E6*F6,0))</f>
        <v>0</v>
      </c>
      <c r="H6" s="421"/>
    </row>
    <row r="7" spans="1:10" ht="19.5" hidden="1" customHeight="1">
      <c r="B7" s="2294"/>
      <c r="C7" s="760"/>
      <c r="D7" s="760"/>
      <c r="E7" s="760"/>
      <c r="H7" s="663"/>
    </row>
    <row r="8" spans="1:10" ht="19.5" hidden="1" customHeight="1">
      <c r="B8" s="2294"/>
      <c r="C8" s="760"/>
      <c r="D8" s="760"/>
      <c r="E8" s="760"/>
      <c r="F8" s="760"/>
      <c r="G8" s="760"/>
      <c r="H8" s="421"/>
    </row>
    <row r="9" spans="1:10" ht="19.5" customHeight="1">
      <c r="B9" s="2294"/>
      <c r="C9" s="2296" t="s">
        <v>40</v>
      </c>
      <c r="D9" s="2296"/>
      <c r="E9" s="122">
        <f>IF(算定基礎賃金集計表!CO70=算定基礎賃金集計表!CO75,0,算定基礎賃金集計表!CO75)</f>
        <v>0</v>
      </c>
      <c r="F9" s="123">
        <f>申告書記入イメージ!BB72</f>
        <v>15.5</v>
      </c>
      <c r="G9" s="113">
        <f>IF(E9="",0,ROUNDDOWN(E9*F9,0))</f>
        <v>0</v>
      </c>
      <c r="H9" s="421"/>
    </row>
    <row r="10" spans="1:10" ht="19.5" customHeight="1">
      <c r="B10" s="2295"/>
      <c r="C10" s="2296" t="s">
        <v>25</v>
      </c>
      <c r="D10" s="2296"/>
      <c r="E10" s="98">
        <f>算定基礎賃金集計表!CO80</f>
        <v>0</v>
      </c>
      <c r="F10" s="114">
        <f>IF(I22="二元（雇用）",0,0.02)</f>
        <v>0.02</v>
      </c>
      <c r="G10" s="98">
        <f>ROUNDDOWN(E10*F10,0)</f>
        <v>0</v>
      </c>
      <c r="H10" s="421"/>
    </row>
    <row r="11" spans="1:10" ht="19.5" customHeight="1">
      <c r="B11" s="99"/>
      <c r="C11" s="99"/>
      <c r="D11" s="99"/>
      <c r="E11" s="100"/>
      <c r="F11" s="100"/>
      <c r="G11" s="100"/>
      <c r="H11" s="100"/>
    </row>
    <row r="12" spans="1:10" ht="19.5" customHeight="1">
      <c r="A12" s="96"/>
      <c r="B12" s="2297" t="s">
        <v>83</v>
      </c>
      <c r="C12" s="2296" t="s">
        <v>9</v>
      </c>
      <c r="D12" s="2296"/>
      <c r="E12" s="112" t="s">
        <v>17</v>
      </c>
      <c r="F12" s="112" t="s">
        <v>18</v>
      </c>
      <c r="G12" s="112" t="s">
        <v>24</v>
      </c>
      <c r="H12" s="431"/>
      <c r="I12" s="96"/>
    </row>
    <row r="13" spans="1:10" ht="19.5" customHeight="1">
      <c r="A13" s="96"/>
      <c r="B13" s="2298"/>
      <c r="C13" s="2296" t="s">
        <v>8</v>
      </c>
      <c r="D13" s="2296"/>
      <c r="E13" s="101">
        <f>E5</f>
        <v>0</v>
      </c>
      <c r="F13" s="318">
        <f>申告書記入イメージ!BB89</f>
        <v>18.5</v>
      </c>
      <c r="G13" s="98">
        <f>IF(E13=0,G14+G17,ROUNDDOWN(E13*F13,0))</f>
        <v>0</v>
      </c>
      <c r="H13" s="421"/>
      <c r="I13" s="104"/>
    </row>
    <row r="14" spans="1:10" ht="19.5" customHeight="1">
      <c r="A14" s="96"/>
      <c r="B14" s="2298"/>
      <c r="C14" s="2296" t="s">
        <v>10</v>
      </c>
      <c r="D14" s="2299"/>
      <c r="E14" s="102">
        <f>E6</f>
        <v>0</v>
      </c>
      <c r="F14" s="319">
        <f>申告書記入イメージ!BB94</f>
        <v>3</v>
      </c>
      <c r="G14" s="113">
        <f>IF(OR(E14=0,E14=""),0,ROUNDDOWN(E14*F14,0))</f>
        <v>0</v>
      </c>
      <c r="H14" s="421"/>
      <c r="I14" s="96"/>
    </row>
    <row r="15" spans="1:10" ht="19.5" customHeight="1">
      <c r="A15" s="96"/>
      <c r="B15" s="2298"/>
      <c r="C15" s="2300" t="s">
        <v>78</v>
      </c>
      <c r="D15" s="2301"/>
      <c r="E15" s="737"/>
      <c r="F15" s="131"/>
      <c r="G15" s="133"/>
      <c r="H15" s="422"/>
      <c r="I15" s="96"/>
      <c r="J15" s="115" t="s">
        <v>366</v>
      </c>
    </row>
    <row r="16" spans="1:10" ht="19.5" customHeight="1">
      <c r="A16" s="96"/>
      <c r="B16" s="2298"/>
      <c r="C16" s="2302"/>
      <c r="D16" s="2303"/>
      <c r="E16" s="737"/>
      <c r="F16" s="132"/>
      <c r="G16" s="134"/>
      <c r="H16" s="422"/>
      <c r="I16" s="96"/>
      <c r="J16" s="130">
        <f>IF(申告書記入イメージ!AY124="",4,申告書記入イメージ!AY124)</f>
        <v>4</v>
      </c>
    </row>
    <row r="17" spans="1:20" ht="19.5" customHeight="1">
      <c r="A17" s="96"/>
      <c r="B17" s="2298"/>
      <c r="C17" s="2304"/>
      <c r="D17" s="2305"/>
      <c r="E17" s="122">
        <f>E9</f>
        <v>0</v>
      </c>
      <c r="F17" s="114">
        <f>申告書記入イメージ!BB99</f>
        <v>15.5</v>
      </c>
      <c r="G17" s="113">
        <f>IF(AND(J20="還付なし",E17*F17=0,E13=0),IF(F17=0,0,$G$13-G14),ROUNDDOWN(E17*F17,0))</f>
        <v>0</v>
      </c>
      <c r="H17" s="421"/>
      <c r="I17" s="96"/>
      <c r="J17" s="115" t="s">
        <v>367</v>
      </c>
    </row>
    <row r="18" spans="1:20" ht="19.5" customHeight="1">
      <c r="A18" s="96"/>
      <c r="B18" s="99"/>
      <c r="C18" s="99"/>
      <c r="D18" s="99"/>
      <c r="E18" s="96"/>
      <c r="F18" s="96"/>
      <c r="G18" s="96"/>
      <c r="H18" s="96"/>
      <c r="I18" s="424"/>
      <c r="J18" s="130" t="str">
        <f>IF(AND(J20="還付なし",J16&lt;&gt;""),"表示","非表示")</f>
        <v>非表示</v>
      </c>
    </row>
    <row r="19" spans="1:20" ht="19.5" customHeight="1">
      <c r="A19" s="96"/>
      <c r="B19" s="2309" t="s">
        <v>80</v>
      </c>
      <c r="C19" s="2309"/>
      <c r="D19" s="2310"/>
      <c r="E19" s="102">
        <f>申告書記入イメージ!AF117</f>
        <v>0</v>
      </c>
      <c r="F19" s="115" t="s">
        <v>698</v>
      </c>
      <c r="G19" s="124">
        <f>申告書記入イメージ!CV105</f>
        <v>0</v>
      </c>
      <c r="H19" s="423"/>
      <c r="I19" s="424"/>
      <c r="J19" s="115" t="s">
        <v>179</v>
      </c>
    </row>
    <row r="20" spans="1:20" ht="19.5" customHeight="1">
      <c r="A20" s="96"/>
      <c r="B20" s="99"/>
      <c r="C20" s="99"/>
      <c r="D20" s="99"/>
      <c r="E20" s="96"/>
      <c r="F20" s="96"/>
      <c r="G20" s="96"/>
      <c r="H20" s="96"/>
      <c r="I20" s="96"/>
      <c r="J20" s="130" t="str">
        <f>IF(AND(申告書記入イメージ!$CD$129="充当を優先（残額は還付）",$G$5*2&lt;=$E$19),"還付なし","還付あり")</f>
        <v>還付あり</v>
      </c>
    </row>
    <row r="21" spans="1:20" ht="19.5" customHeight="1">
      <c r="A21" s="96"/>
      <c r="B21" s="2311" t="s">
        <v>81</v>
      </c>
      <c r="C21" s="2312"/>
      <c r="D21" s="116" t="s">
        <v>65</v>
      </c>
      <c r="E21" s="117" t="s">
        <v>66</v>
      </c>
      <c r="F21" s="117" t="s">
        <v>67</v>
      </c>
      <c r="G21" s="97"/>
      <c r="H21" s="97"/>
      <c r="I21" s="115" t="s">
        <v>99</v>
      </c>
      <c r="J21" s="115" t="s">
        <v>98</v>
      </c>
    </row>
    <row r="22" spans="1:20" ht="19.5" customHeight="1">
      <c r="A22" s="96"/>
      <c r="B22" s="2313"/>
      <c r="C22" s="2314"/>
      <c r="D22" s="465">
        <f>F27</f>
        <v>0</v>
      </c>
      <c r="E22" s="465">
        <f>G27</f>
        <v>0</v>
      </c>
      <c r="F22" s="466">
        <f>H27</f>
        <v>0</v>
      </c>
      <c r="G22" s="104"/>
      <c r="H22" s="104"/>
      <c r="I22" s="130" t="str">
        <f>IF(OR(E6=E9,AND(E6&gt;0,E9&gt;0)),"一元",IF(E9=0,"二元（労災）","二元（雇用）"))</f>
        <v>一元</v>
      </c>
      <c r="J22" s="130" t="str">
        <f>IF(I22="一元",IF($G$13&gt;=400000,"可能","不可能"),IF($G$13&gt;=200000,"可能","不可能"))</f>
        <v>不可能</v>
      </c>
    </row>
    <row r="23" spans="1:20" ht="19.5" customHeight="1">
      <c r="A23" s="96"/>
      <c r="B23" s="99"/>
      <c r="C23" s="99"/>
      <c r="D23" s="99"/>
      <c r="E23" s="96"/>
      <c r="F23" s="96"/>
      <c r="G23" s="96"/>
      <c r="H23" s="96"/>
      <c r="I23" s="104"/>
    </row>
    <row r="24" spans="1:20" ht="19.5" customHeight="1">
      <c r="A24" s="96"/>
      <c r="B24" s="2306" t="s">
        <v>90</v>
      </c>
      <c r="C24" s="107"/>
      <c r="D24" s="118" t="s">
        <v>84</v>
      </c>
      <c r="E24" s="119" t="s">
        <v>85</v>
      </c>
      <c r="F24" s="119" t="s">
        <v>86</v>
      </c>
      <c r="G24" s="120" t="s">
        <v>88</v>
      </c>
      <c r="H24" s="119" t="s">
        <v>368</v>
      </c>
      <c r="I24" s="119" t="s">
        <v>87</v>
      </c>
      <c r="J24" s="119" t="s">
        <v>89</v>
      </c>
      <c r="M24" s="710" t="s">
        <v>704</v>
      </c>
    </row>
    <row r="25" spans="1:20" ht="19.5" customHeight="1">
      <c r="A25" s="96"/>
      <c r="B25" s="2307"/>
      <c r="C25" s="662" t="s">
        <v>11</v>
      </c>
      <c r="D25" s="110">
        <f>(INDEX(($D$31:$J$33,$D$38:$J$40,$D$44:$J$46,$D$60:$J$62,$D$66:$J$68),1,1,$M$25))</f>
        <v>0</v>
      </c>
      <c r="E25" s="110">
        <f>(INDEX(($D$31:$J$33,$D$38:$J$40,$D$44:$J$46,$D$60:$J$62,$D$66:$J$68),1,2,$M$25))</f>
        <v>0</v>
      </c>
      <c r="F25" s="110">
        <f>(INDEX(($D$31:$J$33,$D$38:$J$40,$D$44:$J$46,$D$60:$J$62,$D$66:$J$68),1,3,$M$25))</f>
        <v>0</v>
      </c>
      <c r="G25" s="110">
        <f>(INDEX(($D$31:$J$33,$D$38:$J$40,$D$44:$J$46,$D$60:$J$62,$D$66:$J$68),1,4,$M$25))</f>
        <v>0</v>
      </c>
      <c r="H25" s="110">
        <f>(INDEX(($D$31:$J$33,$D$38:$J$40,$D$44:$J$46,$D$60:$J$62,$D$66:$J$68),1,5,$M$25))</f>
        <v>0</v>
      </c>
      <c r="I25" s="110">
        <f>(INDEX(($D$31:$J$33,$D$38:$J$40,$D$44:$J$46,$D$60:$J$62,$D$66:$J$68),1,6,$M$25))</f>
        <v>0</v>
      </c>
      <c r="J25" s="110">
        <f>(INDEX(($D$31:$J$33,$D$38:$J$40,$D$44:$J$46,$D$60:$J$62,$D$66:$J$68),1,7,$M$25))</f>
        <v>0</v>
      </c>
      <c r="M25" s="711">
        <f>IF((T30+T37+T43+T50+T59+T65)=0,4,T30+T37+T43+T50+T59+T65)</f>
        <v>5</v>
      </c>
    </row>
    <row r="26" spans="1:20" ht="19.5" customHeight="1">
      <c r="A26" s="96"/>
      <c r="B26" s="2307"/>
      <c r="C26" s="108" t="s">
        <v>12</v>
      </c>
      <c r="D26" s="110">
        <f>(INDEX(($D$31:$J$33,$D$38:$J$40,$D$44:$J$46,$D$60:$J$62,$D$66:$J$68),2,1,$M$25))</f>
        <v>0</v>
      </c>
      <c r="E26" s="110">
        <f>(INDEX(($D$31:$J$33,$D$38:$J$40,$D$44:$J$46,$D$60:$J$62,$D$66:$J$68),2,2,$M$25))</f>
        <v>0</v>
      </c>
      <c r="F26" s="116" t="s">
        <v>369</v>
      </c>
      <c r="G26" s="117" t="s">
        <v>370</v>
      </c>
      <c r="H26" s="117" t="s">
        <v>371</v>
      </c>
      <c r="I26" s="425"/>
      <c r="J26" s="110">
        <f>(INDEX(($D$31:$J$33,$D$38:$J$40,$D$44:$J$46,$D$60:$J$62,$D$66:$J$68),2,7,$M$25))</f>
        <v>0</v>
      </c>
    </row>
    <row r="27" spans="1:20" ht="19.5" customHeight="1">
      <c r="A27" s="96"/>
      <c r="B27" s="2308"/>
      <c r="C27" s="662" t="s">
        <v>13</v>
      </c>
      <c r="D27" s="110">
        <f>(INDEX(($D$31:$J$33,$D$38:$J$40,$D$44:$J$46,$D$60:$J$62,$D$66:$J$68),3,1,$M$25))</f>
        <v>0</v>
      </c>
      <c r="E27" s="110">
        <f>(INDEX(($D$31:$J$33,$D$38:$J$40,$D$44:$J$46,$D$60:$J$62,$D$66:$J$68),3,2,$M$25))</f>
        <v>0</v>
      </c>
      <c r="F27" s="110">
        <f>(INDEX(($D$31:$J$33,$D$38:$J$40,$D$44:$J$46,$D$60:$J$62,$D$66:$J$68),3,3,$M$25))</f>
        <v>0</v>
      </c>
      <c r="G27" s="110">
        <f>(INDEX(($D$31:$J$33,$D$38:$J$40,$D$44:$J$46,$D$60:$J$62,$D$66:$J$68),3,4,$M$25))</f>
        <v>0</v>
      </c>
      <c r="H27" s="110">
        <f>(INDEX(($D$31:$J$33,$D$38:$J$40,$D$44:$J$46,$D$60:$J$62,$D$66:$J$68),3,5,$M$25))</f>
        <v>0</v>
      </c>
      <c r="I27" s="426"/>
      <c r="J27" s="110">
        <f>(INDEX(($D$31:$J$33,$D$38:$J$40,$D$44:$J$46,$D$60:$J$62,$D$66:$J$68),3,7,$M$25))</f>
        <v>0</v>
      </c>
    </row>
    <row r="28" spans="1:20" ht="19.5" customHeight="1">
      <c r="A28" s="96"/>
      <c r="B28" s="675"/>
      <c r="C28" s="675"/>
      <c r="D28" s="675"/>
      <c r="E28" s="675"/>
      <c r="F28" s="675"/>
      <c r="G28" s="675"/>
      <c r="H28" s="675"/>
      <c r="I28" s="676"/>
      <c r="J28" s="675"/>
    </row>
    <row r="29" spans="1:20" ht="19.5" customHeight="1">
      <c r="A29" s="96"/>
      <c r="B29" s="95" t="s">
        <v>372</v>
      </c>
      <c r="G29" s="424"/>
      <c r="I29" s="96"/>
    </row>
    <row r="30" spans="1:20" ht="19.5" customHeight="1">
      <c r="A30" s="96"/>
      <c r="B30" s="2306" t="s">
        <v>90</v>
      </c>
      <c r="C30" s="107"/>
      <c r="D30" s="118" t="s">
        <v>84</v>
      </c>
      <c r="E30" s="119" t="s">
        <v>85</v>
      </c>
      <c r="F30" s="119" t="s">
        <v>86</v>
      </c>
      <c r="G30" s="120" t="s">
        <v>88</v>
      </c>
      <c r="H30" s="119" t="s">
        <v>368</v>
      </c>
      <c r="I30" s="119" t="s">
        <v>87</v>
      </c>
      <c r="J30" s="119" t="s">
        <v>89</v>
      </c>
      <c r="M30" s="705" t="s">
        <v>700</v>
      </c>
      <c r="N30" s="706"/>
      <c r="O30" s="706"/>
      <c r="P30" s="706"/>
      <c r="Q30" s="706"/>
      <c r="R30" s="706"/>
      <c r="S30" s="706"/>
      <c r="T30" s="707" t="b">
        <f>IF(AND(T31,T32,T33),1)</f>
        <v>0</v>
      </c>
    </row>
    <row r="31" spans="1:20" ht="19.5" customHeight="1">
      <c r="A31" s="96"/>
      <c r="B31" s="2307"/>
      <c r="C31" s="662" t="s">
        <v>11</v>
      </c>
      <c r="D31" s="110">
        <f>IF(OR($G$19="",$G$19=0,$G$19=1),$G$13,IF($G$13-$G$19*INT($G$13/$G$19)=0,$G$13/3,IF($G$13-$G$19*INT($G$13/$G$19)=2,INT($G$13/$G$19)+2,INT($G$13/$G$19)+1)))</f>
        <v>0</v>
      </c>
      <c r="E31" s="109">
        <f>IF(OR($G$5="",$G$5=0),0,IF($E$19&lt;=$G$5,0,IF($E$19-$G$5&gt;D31,D31,$E$19-$G$5)))</f>
        <v>0</v>
      </c>
      <c r="F31" s="109">
        <f>H33</f>
        <v>0</v>
      </c>
      <c r="G31" s="111">
        <f>IF(OR(D31="",D31=0),0,D31-E31+F31)</f>
        <v>0</v>
      </c>
      <c r="H31" s="111">
        <v>0</v>
      </c>
      <c r="I31" s="109">
        <f>$G$10</f>
        <v>0</v>
      </c>
      <c r="J31" s="109">
        <f>IF(OR(D31="",D31=0),0,G31+I31)</f>
        <v>0</v>
      </c>
      <c r="M31" s="678"/>
      <c r="N31" s="667" t="s">
        <v>682</v>
      </c>
      <c r="O31" s="679" t="s">
        <v>683</v>
      </c>
      <c r="P31" s="666"/>
      <c r="Q31" s="666"/>
      <c r="R31" s="666"/>
      <c r="S31" s="666"/>
      <c r="T31" s="712" t="b">
        <f>IF($E$19&gt;$G$5,1)</f>
        <v>0</v>
      </c>
    </row>
    <row r="32" spans="1:20" ht="19.5" customHeight="1">
      <c r="A32" s="96"/>
      <c r="B32" s="2307"/>
      <c r="C32" s="108" t="s">
        <v>12</v>
      </c>
      <c r="D32" s="105">
        <f>IF(OR($G$19="",$G$19=0,$G$19=1),0,IF($G$13="",0,IF($G$19=1,0,INT($G$13/3))))</f>
        <v>0</v>
      </c>
      <c r="E32" s="106">
        <f>IF(OR($G$19="",$G$19=0,$G$19=1),0,IF($G$5="",0,IF($E$19-D31&lt;=$G$5,0,IF($G$19=1,0,IF($E$19-$G$5-E31&gt;=D32,D32,$E$19-$G$5-E31)))))</f>
        <v>0</v>
      </c>
      <c r="F32" s="116" t="s">
        <v>369</v>
      </c>
      <c r="G32" s="117" t="s">
        <v>370</v>
      </c>
      <c r="H32" s="117" t="s">
        <v>371</v>
      </c>
      <c r="I32" s="425"/>
      <c r="J32" s="109">
        <f>IF(OR($G$19="",$G$19=0,$G$19=1),0,IF(D32=0,0,D32-E32))</f>
        <v>0</v>
      </c>
      <c r="M32" s="678"/>
      <c r="N32" s="680" t="s">
        <v>684</v>
      </c>
      <c r="O32" s="666" t="s">
        <v>687</v>
      </c>
      <c r="P32" s="666"/>
      <c r="Q32" s="681"/>
      <c r="R32" s="681"/>
      <c r="S32" s="666"/>
      <c r="T32" s="715" t="b">
        <f>IF(申告書記入イメージ!$CD$129="充当を優先（残額は還付）",1)</f>
        <v>0</v>
      </c>
    </row>
    <row r="33" spans="1:20" ht="19.5" customHeight="1">
      <c r="A33" s="96"/>
      <c r="B33" s="2308"/>
      <c r="C33" s="662" t="s">
        <v>13</v>
      </c>
      <c r="D33" s="110">
        <f>IF(OR($G$19="",$G$19=0,$G$19=1),0,IF($G$13="",0,IF($G$19=1,0,INT($G$13/3))))</f>
        <v>0</v>
      </c>
      <c r="E33" s="109">
        <f>IF(OR($G$19="",$G$19=0,$G$19=1),0,IF($G$5="",0,IF($E$19-D31-D32&lt;=$G$5,0,IF($G$19=1,0,IF($E$19-$G$5-E31-E32&gt;=D33,D33,$E$19-$G$5-E31-E32)))))</f>
        <v>0</v>
      </c>
      <c r="F33" s="105">
        <f>IF(申告書記入イメージ!$CD$129="充当を優先（残額は還付）",IF(OR($G$5="",$G$5=0),0,IF($G$19=1,IF($G$5&gt;=$E$19,0,E31),E31+E32+E33)),0)</f>
        <v>0</v>
      </c>
      <c r="G33" s="105">
        <f>IF($E$19-$G$5-F33-H31&gt;0,$E$19-$G$5-F33-H31,0)</f>
        <v>0</v>
      </c>
      <c r="H33" s="106">
        <f>IF(OR($G$5="",$G$5=0),0,IF($E$19&lt;=$G$5,$G$5-$E$19,0))</f>
        <v>0</v>
      </c>
      <c r="I33" s="426"/>
      <c r="J33" s="109">
        <f>IF(OR($G$19="",$G$19=0,$G$19=1),0,IF(D33=0,0,D33-E33))</f>
        <v>0</v>
      </c>
      <c r="M33" s="678"/>
      <c r="N33" s="667" t="s">
        <v>685</v>
      </c>
      <c r="O33" s="682" t="s">
        <v>690</v>
      </c>
      <c r="P33" s="671" t="s">
        <v>689</v>
      </c>
      <c r="Q33" s="671"/>
      <c r="R33" s="671"/>
      <c r="S33" s="671"/>
      <c r="T33" s="699" t="b">
        <f>IF($J16=1,1)</f>
        <v>0</v>
      </c>
    </row>
    <row r="34" spans="1:20" ht="19.5" customHeight="1">
      <c r="A34" s="96"/>
      <c r="B34" s="675"/>
      <c r="C34" s="675"/>
      <c r="D34" s="675"/>
      <c r="E34" s="677"/>
      <c r="F34" s="675"/>
      <c r="G34" s="675"/>
      <c r="H34" s="677"/>
      <c r="I34" s="676"/>
      <c r="J34" s="677"/>
      <c r="M34" s="678"/>
      <c r="N34" s="667"/>
      <c r="O34" s="682"/>
      <c r="P34" s="671" t="s">
        <v>691</v>
      </c>
      <c r="Q34" s="671"/>
      <c r="R34" s="671"/>
      <c r="S34" s="671"/>
      <c r="T34" s="700"/>
    </row>
    <row r="35" spans="1:20" ht="19.5" customHeight="1">
      <c r="A35" s="96"/>
      <c r="B35" s="675"/>
      <c r="C35" s="675"/>
      <c r="D35" s="675"/>
      <c r="E35" s="677"/>
      <c r="F35" s="675"/>
      <c r="G35" s="675"/>
      <c r="H35" s="677"/>
      <c r="I35" s="676"/>
      <c r="J35" s="677"/>
      <c r="M35" s="683"/>
      <c r="N35" s="684"/>
      <c r="O35" s="685"/>
      <c r="P35" s="686" t="s">
        <v>692</v>
      </c>
      <c r="Q35" s="687"/>
      <c r="R35" s="687"/>
      <c r="S35" s="687"/>
      <c r="T35" s="701"/>
    </row>
    <row r="36" spans="1:20" ht="19.5" customHeight="1">
      <c r="A36" s="96"/>
      <c r="B36" s="95" t="s">
        <v>373</v>
      </c>
      <c r="H36" s="424"/>
      <c r="I36" s="96"/>
      <c r="M36" s="666"/>
      <c r="N36" s="666"/>
      <c r="T36" s="666"/>
    </row>
    <row r="37" spans="1:20" ht="19.5" customHeight="1">
      <c r="A37" s="96"/>
      <c r="B37" s="2306" t="s">
        <v>90</v>
      </c>
      <c r="C37" s="107"/>
      <c r="D37" s="118" t="s">
        <v>84</v>
      </c>
      <c r="E37" s="119" t="s">
        <v>85</v>
      </c>
      <c r="F37" s="119" t="s">
        <v>86</v>
      </c>
      <c r="G37" s="120" t="s">
        <v>88</v>
      </c>
      <c r="H37" s="119" t="s">
        <v>368</v>
      </c>
      <c r="I37" s="119" t="s">
        <v>87</v>
      </c>
      <c r="J37" s="119" t="s">
        <v>89</v>
      </c>
      <c r="M37" s="705" t="s">
        <v>705</v>
      </c>
      <c r="N37" s="706"/>
      <c r="O37" s="706"/>
      <c r="P37" s="706"/>
      <c r="Q37" s="706"/>
      <c r="R37" s="706"/>
      <c r="S37" s="706"/>
      <c r="T37" s="707" t="b">
        <f>IF(AND(T38,T39,T40),2)</f>
        <v>0</v>
      </c>
    </row>
    <row r="38" spans="1:20" ht="19.5" customHeight="1">
      <c r="A38" s="96"/>
      <c r="B38" s="2307"/>
      <c r="C38" s="662" t="s">
        <v>11</v>
      </c>
      <c r="D38" s="110">
        <f>IF(OR($G$19="",$G$19=0,$G$19=1),$G$13,IF($G$13-$G$19*INT($G$13/$G$19)=0,$G$13/3,IF($G$13-$G$19*INT($G$13/$G$19)=2,INT($G$13/$G$19)+2,INT($G$13/$G$19)+1)))</f>
        <v>0</v>
      </c>
      <c r="E38" s="109">
        <v>0</v>
      </c>
      <c r="F38" s="109">
        <f>H40</f>
        <v>0</v>
      </c>
      <c r="G38" s="111">
        <f>IF(OR(D38="",D38=0),0,D38-E38+F38)</f>
        <v>0</v>
      </c>
      <c r="H38" s="427">
        <f>IF(申告書記入イメージ!$CD$129="充当を優先（残額は還付）",IF(OR($G$5="",$G$5=0),0,IF($E$19-$G$5&gt;$G$10,$G$10,IF($E$19-$G$5&lt;0,0,$E$19-$G$5))),0)</f>
        <v>0</v>
      </c>
      <c r="I38" s="109">
        <f>$G$10-H38</f>
        <v>0</v>
      </c>
      <c r="J38" s="109">
        <f>IF(OR(D38="",D38=0),0,G38+I38)</f>
        <v>0</v>
      </c>
      <c r="M38" s="678"/>
      <c r="N38" s="667" t="s">
        <v>682</v>
      </c>
      <c r="O38" s="679" t="s">
        <v>683</v>
      </c>
      <c r="P38" s="666"/>
      <c r="Q38" s="666"/>
      <c r="R38" s="666"/>
      <c r="S38" s="666"/>
      <c r="T38" s="712" t="b">
        <f>IF($E$19&gt;$G$5,1)</f>
        <v>0</v>
      </c>
    </row>
    <row r="39" spans="1:20" ht="19.5" customHeight="1">
      <c r="A39" s="96"/>
      <c r="B39" s="2307"/>
      <c r="C39" s="108" t="s">
        <v>12</v>
      </c>
      <c r="D39" s="105">
        <f>IF(OR($G$19="",$G$19=0,$G$19=1),0,IF($G$13="",0,IF($G$19=1,0,INT($G$13/3))))</f>
        <v>0</v>
      </c>
      <c r="E39" s="106">
        <v>0</v>
      </c>
      <c r="F39" s="116" t="s">
        <v>369</v>
      </c>
      <c r="G39" s="117" t="s">
        <v>370</v>
      </c>
      <c r="H39" s="117" t="s">
        <v>371</v>
      </c>
      <c r="I39" s="425"/>
      <c r="J39" s="109">
        <f>IF(OR($G$19="",$G$19=0,$G$19=1),0,IF(D39=0,0,D39-E39))</f>
        <v>0</v>
      </c>
      <c r="M39" s="678"/>
      <c r="N39" s="667" t="s">
        <v>684</v>
      </c>
      <c r="O39" s="666" t="s">
        <v>687</v>
      </c>
      <c r="P39" s="666"/>
      <c r="Q39" s="681"/>
      <c r="R39" s="666"/>
      <c r="S39" s="681"/>
      <c r="T39" s="715" t="b">
        <f>IF(申告書記入イメージ!$CD$129="充当を優先（残額は還付）",1)</f>
        <v>0</v>
      </c>
    </row>
    <row r="40" spans="1:20" ht="19.5" customHeight="1">
      <c r="A40" s="96"/>
      <c r="B40" s="2308"/>
      <c r="C40" s="662" t="s">
        <v>13</v>
      </c>
      <c r="D40" s="110">
        <f>IF(OR($G$19="",$G$19=0,$G$19=1),0,IF($G$13="",0,IF($G$19=1,0,INT($G$13/3))))</f>
        <v>0</v>
      </c>
      <c r="E40" s="109">
        <v>0</v>
      </c>
      <c r="F40" s="105">
        <f>H38</f>
        <v>0</v>
      </c>
      <c r="G40" s="105">
        <f>IF($E$19-$G$5-F40&gt;0,$E$19-$G$5-F40,0)</f>
        <v>0</v>
      </c>
      <c r="H40" s="106">
        <f>IF(OR($G$5="",$G$5=0),0,IF($E$19&lt;=$G$5,$G$5-$E$19,0))</f>
        <v>0</v>
      </c>
      <c r="I40" s="426"/>
      <c r="J40" s="109">
        <f>IF(OR($G$19="",$G$19=0,$G$19=1),0,IF(D40=0,0,D40-E40))</f>
        <v>0</v>
      </c>
      <c r="M40" s="683"/>
      <c r="N40" s="684" t="s">
        <v>685</v>
      </c>
      <c r="O40" s="688" t="s">
        <v>706</v>
      </c>
      <c r="P40" s="687" t="s">
        <v>693</v>
      </c>
      <c r="Q40" s="687"/>
      <c r="R40" s="687"/>
      <c r="S40" s="689"/>
      <c r="T40" s="712" t="b">
        <f>IF($J16=2,1)</f>
        <v>0</v>
      </c>
    </row>
    <row r="41" spans="1:20" ht="19.5" customHeight="1">
      <c r="A41" s="96"/>
      <c r="B41" s="675"/>
      <c r="C41" s="675"/>
      <c r="D41" s="675"/>
      <c r="E41" s="677"/>
      <c r="F41" s="675"/>
      <c r="G41" s="675"/>
      <c r="H41" s="677"/>
      <c r="I41" s="676"/>
      <c r="J41" s="677"/>
      <c r="M41" s="665"/>
      <c r="N41" s="665"/>
      <c r="O41" s="665"/>
      <c r="P41" s="665"/>
      <c r="Q41" s="665"/>
      <c r="R41" s="665"/>
      <c r="S41" s="665"/>
      <c r="T41" s="665"/>
    </row>
    <row r="42" spans="1:20" ht="19.5" customHeight="1">
      <c r="A42" s="96"/>
      <c r="B42" s="95" t="s">
        <v>374</v>
      </c>
      <c r="I42" s="96"/>
      <c r="T42" s="666"/>
    </row>
    <row r="43" spans="1:20" ht="19.5" customHeight="1">
      <c r="A43" s="96"/>
      <c r="B43" s="2306" t="s">
        <v>90</v>
      </c>
      <c r="C43" s="107"/>
      <c r="D43" s="118" t="s">
        <v>84</v>
      </c>
      <c r="E43" s="119" t="s">
        <v>85</v>
      </c>
      <c r="F43" s="119" t="s">
        <v>86</v>
      </c>
      <c r="G43" s="120" t="s">
        <v>88</v>
      </c>
      <c r="H43" s="119" t="s">
        <v>368</v>
      </c>
      <c r="I43" s="119" t="s">
        <v>87</v>
      </c>
      <c r="J43" s="119" t="s">
        <v>89</v>
      </c>
      <c r="M43" s="705" t="s">
        <v>707</v>
      </c>
      <c r="N43" s="706"/>
      <c r="O43" s="706"/>
      <c r="P43" s="706"/>
      <c r="Q43" s="706"/>
      <c r="R43" s="706"/>
      <c r="S43" s="706"/>
      <c r="T43" s="707" t="b">
        <f>IF(AND(T44,T45,T46),3)</f>
        <v>0</v>
      </c>
    </row>
    <row r="44" spans="1:20" ht="19.5" customHeight="1">
      <c r="A44" s="96"/>
      <c r="B44" s="2307"/>
      <c r="C44" s="662" t="s">
        <v>11</v>
      </c>
      <c r="D44" s="110">
        <f>IF(OR($G$19="",$G$19=0,$G$19=1),$G$13,IF($G$13-$G$19*INT($G$13/$G$19)=0,$G$13/3,IF($G$13-$G$19*INT($G$13/$G$19)=2,INT($G$13/$G$19)+2,INT($G$13/$G$19)+1)))</f>
        <v>0</v>
      </c>
      <c r="E44" s="103">
        <f>IF(OR($G$5="",$G$5=0),0,IF($E$19&lt;=$G$5,0,IF($E$19-$G$5&gt;D44,D44,$E$19-$G$5)))</f>
        <v>0</v>
      </c>
      <c r="F44" s="109">
        <f>H46</f>
        <v>0</v>
      </c>
      <c r="G44" s="111">
        <f>IF(OR(D44="",D44=0),0,IF(D44&lt;E44,D44,D44-E44+F44))</f>
        <v>0</v>
      </c>
      <c r="H44" s="427">
        <f>IF(申告書記入イメージ!$CD$129="充当を優先（残額は還付）",IF(OR($G$5="",$G$5=0),0,IF($E$19-$G$5&gt;E44,IF($E$19-$G$5-E44&gt;$G$10,$G$10,$E$19-$G$5-E44),0)),0)</f>
        <v>0</v>
      </c>
      <c r="I44" s="109">
        <f>$G$10-H44</f>
        <v>0</v>
      </c>
      <c r="J44" s="109">
        <f>IF(OR(D44="",D44=0),0,G44+I44)</f>
        <v>0</v>
      </c>
      <c r="M44" s="690"/>
      <c r="N44" s="667" t="s">
        <v>682</v>
      </c>
      <c r="O44" s="672" t="s">
        <v>694</v>
      </c>
      <c r="P44" s="672"/>
      <c r="Q44" s="672"/>
      <c r="R44" s="672"/>
      <c r="S44" s="672"/>
      <c r="T44" s="712" t="b">
        <f>IF($E$19&gt;$G$5,1)</f>
        <v>0</v>
      </c>
    </row>
    <row r="45" spans="1:20" ht="19.5" customHeight="1">
      <c r="A45" s="96"/>
      <c r="B45" s="2307"/>
      <c r="C45" s="108" t="s">
        <v>12</v>
      </c>
      <c r="D45" s="105">
        <f>IF(OR($G$19="",$G$19=0,$G$19=1),0,IF($G$13="",0,IF($G$19=1,0,INT($G$13/3))))</f>
        <v>0</v>
      </c>
      <c r="E45" s="106">
        <f>IF(OR($G$19="",$G$19=0,$G$19=1),0,IF($G$5="",0,IF($E$19-$G$5-E44-H44&lt;0,0,IF(D45&lt;$E$19-$G$5-E44-H44,D45,$E$19-$G$5-E44-H44))))</f>
        <v>0</v>
      </c>
      <c r="F45" s="116" t="s">
        <v>369</v>
      </c>
      <c r="G45" s="117" t="s">
        <v>370</v>
      </c>
      <c r="H45" s="117" t="s">
        <v>371</v>
      </c>
      <c r="I45" s="425"/>
      <c r="J45" s="109">
        <f>IF(OR($G$19="",$G$19=0,$G$19=1),0,IF(D45=0,0,D45-E45))</f>
        <v>0</v>
      </c>
      <c r="M45" s="690"/>
      <c r="N45" s="667" t="s">
        <v>684</v>
      </c>
      <c r="O45" s="672" t="s">
        <v>687</v>
      </c>
      <c r="P45" s="672"/>
      <c r="Q45" s="691"/>
      <c r="R45" s="691"/>
      <c r="S45" s="691"/>
      <c r="T45" s="715" t="b">
        <f>IF(申告書記入イメージ!$CD$129="充当を優先（残額は還付）",1)</f>
        <v>0</v>
      </c>
    </row>
    <row r="46" spans="1:20" ht="19.5" customHeight="1">
      <c r="A46" s="96"/>
      <c r="B46" s="2308"/>
      <c r="C46" s="662" t="s">
        <v>13</v>
      </c>
      <c r="D46" s="110">
        <f>IF(OR($G$19="",$G$19=0,$G$19=1),0,IF($G$13="",0,IF($G$19=1,0,INT($G$13/3))))</f>
        <v>0</v>
      </c>
      <c r="E46" s="109">
        <f>IF(OR($G$19="",$G$19=0,$G$19=1),0,IF($G$5="",0,IF($E$19-$G$5-E44-H44-E45&lt;0,0,IF(D45&lt;$E$19-$G$5-E44-H44-E45,D45,$E$19-$G$5-E44-H44-E45))))</f>
        <v>0</v>
      </c>
      <c r="F46" s="465">
        <f>IF(申告書記入イメージ!$CD$129="充当を優先（残額は還付）",IF(OR($G$5="",$G$5=0),0,IF($G$19=1,IF($G$5&gt;=$E$19,0,E44+H44),E44+E45+E46+H44)),0)</f>
        <v>0</v>
      </c>
      <c r="G46" s="465">
        <f>IF($E$19-$G$5-F46&gt;0,$E$19-$G$5-F46,0)</f>
        <v>0</v>
      </c>
      <c r="H46" s="106">
        <f>IF(OR($G$5="",$G$5=0),0,IF($E$19&lt;=$G$5,$G$5-$E$19,0))</f>
        <v>0</v>
      </c>
      <c r="I46" s="426"/>
      <c r="J46" s="109">
        <f>IF(OR($G$19="",$G$19=0,$G$19=1),0,IF(D46=0,0,D46-E46))</f>
        <v>0</v>
      </c>
      <c r="M46" s="690"/>
      <c r="N46" s="667" t="s">
        <v>685</v>
      </c>
      <c r="O46" s="692" t="s">
        <v>708</v>
      </c>
      <c r="P46" s="674" t="s">
        <v>695</v>
      </c>
      <c r="Q46" s="674"/>
      <c r="R46" s="674"/>
      <c r="S46" s="674"/>
      <c r="T46" s="699" t="b">
        <f>IF($J16=3,1)</f>
        <v>0</v>
      </c>
    </row>
    <row r="47" spans="1:20" ht="19.5" customHeight="1">
      <c r="A47" s="96"/>
      <c r="B47" s="675"/>
      <c r="C47" s="675"/>
      <c r="D47" s="675"/>
      <c r="E47" s="677"/>
      <c r="F47" s="675"/>
      <c r="G47" s="675"/>
      <c r="H47" s="677"/>
      <c r="I47" s="676"/>
      <c r="J47" s="677"/>
      <c r="M47" s="690"/>
      <c r="N47" s="667"/>
      <c r="O47" s="692"/>
      <c r="P47" s="674" t="s">
        <v>709</v>
      </c>
      <c r="Q47" s="674"/>
      <c r="R47" s="674"/>
      <c r="S47" s="674"/>
      <c r="T47" s="699"/>
    </row>
    <row r="48" spans="1:20" ht="19.5" customHeight="1">
      <c r="A48" s="96"/>
      <c r="B48" s="675"/>
      <c r="C48" s="675"/>
      <c r="D48" s="675"/>
      <c r="E48" s="677"/>
      <c r="F48" s="675"/>
      <c r="G48" s="675"/>
      <c r="H48" s="677"/>
      <c r="I48" s="676"/>
      <c r="J48" s="677"/>
      <c r="M48" s="690"/>
      <c r="N48" s="667"/>
      <c r="O48" s="692"/>
      <c r="P48" s="674"/>
      <c r="Q48" s="674" t="s">
        <v>696</v>
      </c>
      <c r="R48" s="674"/>
      <c r="S48" s="674"/>
      <c r="T48" s="703"/>
    </row>
    <row r="49" spans="1:21" ht="19.5" customHeight="1">
      <c r="A49" s="96"/>
      <c r="B49" s="675"/>
      <c r="C49" s="675"/>
      <c r="D49" s="675"/>
      <c r="E49" s="677"/>
      <c r="F49" s="675"/>
      <c r="G49" s="675"/>
      <c r="H49" s="677"/>
      <c r="I49" s="676"/>
      <c r="J49" s="677"/>
      <c r="M49" s="693"/>
      <c r="N49" s="684"/>
      <c r="O49" s="694"/>
      <c r="P49" s="695"/>
      <c r="Q49" s="695" t="s">
        <v>710</v>
      </c>
      <c r="R49" s="695"/>
      <c r="S49" s="695"/>
      <c r="T49" s="704"/>
    </row>
    <row r="50" spans="1:21" ht="19.5" customHeight="1">
      <c r="A50" s="96"/>
      <c r="B50" s="675"/>
      <c r="C50" s="675"/>
      <c r="D50" s="675"/>
      <c r="E50" s="677"/>
      <c r="F50" s="675"/>
      <c r="G50" s="675"/>
      <c r="H50" s="677"/>
      <c r="I50" s="676"/>
      <c r="J50" s="677"/>
      <c r="M50" s="705" t="s">
        <v>701</v>
      </c>
      <c r="N50" s="706"/>
      <c r="O50" s="706"/>
      <c r="P50" s="706"/>
      <c r="Q50" s="706"/>
      <c r="R50" s="706"/>
      <c r="S50" s="706"/>
      <c r="T50" s="707" t="b">
        <f>IF(AND(T51,T52,T53),3)</f>
        <v>0</v>
      </c>
    </row>
    <row r="51" spans="1:21" ht="19.5" customHeight="1">
      <c r="A51" s="96"/>
      <c r="B51" s="675"/>
      <c r="C51" s="675"/>
      <c r="D51" s="675"/>
      <c r="E51" s="677"/>
      <c r="F51" s="675"/>
      <c r="G51" s="675"/>
      <c r="H51" s="677"/>
      <c r="I51" s="676"/>
      <c r="J51" s="677"/>
      <c r="M51" s="678"/>
      <c r="N51" s="667" t="s">
        <v>682</v>
      </c>
      <c r="O51" s="679" t="s">
        <v>683</v>
      </c>
      <c r="P51" s="666"/>
      <c r="Q51" s="666"/>
      <c r="R51" s="666"/>
      <c r="S51" s="666"/>
      <c r="T51" s="712" t="b">
        <f>IF($E$19&gt;$G$5,1)</f>
        <v>0</v>
      </c>
    </row>
    <row r="52" spans="1:21" ht="19.5" customHeight="1">
      <c r="A52" s="96"/>
      <c r="B52" s="675"/>
      <c r="C52" s="675"/>
      <c r="D52" s="675"/>
      <c r="E52" s="677"/>
      <c r="F52" s="675"/>
      <c r="G52" s="675"/>
      <c r="H52" s="677"/>
      <c r="I52" s="676"/>
      <c r="J52" s="677"/>
      <c r="M52" s="678"/>
      <c r="N52" s="680" t="s">
        <v>684</v>
      </c>
      <c r="O52" s="666" t="s">
        <v>687</v>
      </c>
      <c r="P52" s="666"/>
      <c r="Q52" s="681"/>
      <c r="R52" s="666"/>
      <c r="S52" s="666"/>
      <c r="T52" s="715" t="b">
        <f>IF(申告書記入イメージ!$CD$129="充当を優先（残額は還付）",1)</f>
        <v>0</v>
      </c>
    </row>
    <row r="53" spans="1:21" ht="19.5" customHeight="1">
      <c r="A53" s="96"/>
      <c r="B53" s="675"/>
      <c r="C53" s="675"/>
      <c r="D53" s="675"/>
      <c r="E53" s="677"/>
      <c r="F53" s="675"/>
      <c r="G53" s="675"/>
      <c r="H53" s="677"/>
      <c r="I53" s="676"/>
      <c r="J53" s="677"/>
      <c r="M53" s="683"/>
      <c r="N53" s="684" t="s">
        <v>685</v>
      </c>
      <c r="O53" s="685" t="s">
        <v>688</v>
      </c>
      <c r="P53" s="696" t="s">
        <v>689</v>
      </c>
      <c r="Q53" s="689"/>
      <c r="R53" s="696"/>
      <c r="S53" s="696"/>
      <c r="T53" s="712">
        <f>IF(OR($J$16=4,$J$16=""),1,0)</f>
        <v>1</v>
      </c>
      <c r="U53" s="667"/>
    </row>
    <row r="54" spans="1:21" ht="19.5" customHeight="1">
      <c r="A54" s="96"/>
      <c r="B54" s="95" t="s">
        <v>376</v>
      </c>
      <c r="E54" s="424"/>
      <c r="F54" s="424"/>
      <c r="G54" s="424"/>
      <c r="H54" s="424"/>
      <c r="I54" s="104"/>
      <c r="U54" s="664"/>
    </row>
    <row r="55" spans="1:21" ht="19.5" hidden="1" customHeight="1">
      <c r="A55" s="96"/>
      <c r="C55" s="95" t="s">
        <v>375</v>
      </c>
      <c r="H55" s="424"/>
      <c r="I55" s="96"/>
      <c r="U55" s="665"/>
    </row>
    <row r="56" spans="1:21" ht="19.5" hidden="1" customHeight="1">
      <c r="A56" s="96"/>
      <c r="C56" s="95" t="s">
        <v>377</v>
      </c>
      <c r="E56" s="424"/>
      <c r="H56" s="424"/>
      <c r="U56" s="665"/>
    </row>
    <row r="57" spans="1:21" ht="19.5" hidden="1" customHeight="1">
      <c r="A57" s="96"/>
      <c r="C57" s="95" t="s">
        <v>378</v>
      </c>
      <c r="H57" s="424"/>
      <c r="U57" s="673"/>
    </row>
    <row r="58" spans="1:21" ht="19.5" hidden="1" customHeight="1">
      <c r="A58" s="96"/>
      <c r="C58" s="95" t="s">
        <v>379</v>
      </c>
      <c r="H58" s="424"/>
      <c r="I58" s="96"/>
    </row>
    <row r="59" spans="1:21" ht="19.5" customHeight="1">
      <c r="A59" s="96"/>
      <c r="B59" s="2306" t="s">
        <v>90</v>
      </c>
      <c r="C59" s="107"/>
      <c r="D59" s="118" t="s">
        <v>84</v>
      </c>
      <c r="E59" s="119" t="s">
        <v>85</v>
      </c>
      <c r="F59" s="119" t="s">
        <v>86</v>
      </c>
      <c r="G59" s="120" t="s">
        <v>88</v>
      </c>
      <c r="H59" s="119" t="s">
        <v>368</v>
      </c>
      <c r="I59" s="119" t="s">
        <v>87</v>
      </c>
      <c r="J59" s="119" t="s">
        <v>89</v>
      </c>
      <c r="M59" s="705" t="s">
        <v>702</v>
      </c>
      <c r="N59" s="706"/>
      <c r="O59" s="706"/>
      <c r="P59" s="706"/>
      <c r="Q59" s="706"/>
      <c r="R59" s="706"/>
      <c r="S59" s="706"/>
      <c r="T59" s="707" t="b">
        <f>IF(AND(T60,T61,T62),4)</f>
        <v>0</v>
      </c>
    </row>
    <row r="60" spans="1:21" ht="19.5" customHeight="1">
      <c r="A60" s="96"/>
      <c r="B60" s="2307"/>
      <c r="C60" s="662" t="s">
        <v>11</v>
      </c>
      <c r="D60" s="110">
        <f>IF(OR($G$19="",$G$19=0,$G$19=1),$G$13,IF($G$13-$G$19*INT($G$13/$G$19)=0,$G$13/3,IF($G$13-$G$19*INT($G$13/$G$19)=2,INT($G$13/$G$19)+2,INT($G$13/$G$19)+1)))</f>
        <v>0</v>
      </c>
      <c r="E60" s="109"/>
      <c r="F60" s="109">
        <f>H62</f>
        <v>0</v>
      </c>
      <c r="G60" s="111">
        <f>IF(OR(D60="",D60=0),0,D60-E60+F60)</f>
        <v>0</v>
      </c>
      <c r="H60" s="111">
        <v>0</v>
      </c>
      <c r="I60" s="109">
        <f>$G$10</f>
        <v>0</v>
      </c>
      <c r="J60" s="109">
        <f>IF(OR(D60="",D60=0),0,G60+I60)</f>
        <v>0</v>
      </c>
      <c r="M60" s="678"/>
      <c r="N60" s="667" t="s">
        <v>682</v>
      </c>
      <c r="O60" s="679" t="s">
        <v>683</v>
      </c>
      <c r="P60" s="666"/>
      <c r="Q60" s="666"/>
      <c r="R60" s="666"/>
      <c r="S60" s="666"/>
      <c r="T60" s="712" t="b">
        <f>IF($E$19&gt;$G$5,1)</f>
        <v>0</v>
      </c>
    </row>
    <row r="61" spans="1:21" ht="19.5" customHeight="1">
      <c r="A61" s="96"/>
      <c r="B61" s="2307"/>
      <c r="C61" s="108" t="s">
        <v>12</v>
      </c>
      <c r="D61" s="105">
        <f>IF(OR($G$19="",$G$19=0,$G$19=1),0,IF($G$13="",0,IF($G$19=1,0,INT($G$13/3))))</f>
        <v>0</v>
      </c>
      <c r="E61" s="106"/>
      <c r="F61" s="116" t="s">
        <v>369</v>
      </c>
      <c r="G61" s="117" t="s">
        <v>370</v>
      </c>
      <c r="H61" s="117" t="s">
        <v>371</v>
      </c>
      <c r="I61" s="425"/>
      <c r="J61" s="109">
        <f>IF(OR($G$19="",$G$19=0,$G$19=1),0,IF(D61=0,0,D61-E61))</f>
        <v>0</v>
      </c>
      <c r="M61" s="678"/>
      <c r="N61" s="680" t="s">
        <v>684</v>
      </c>
      <c r="O61" s="672" t="s">
        <v>714</v>
      </c>
      <c r="P61" s="666"/>
      <c r="Q61" s="681"/>
      <c r="R61" s="681"/>
      <c r="S61" s="681"/>
      <c r="T61" s="715" t="b">
        <f>IF(申告書記入イメージ!$CD$129="充当しない（全額を還付）",1)</f>
        <v>0</v>
      </c>
    </row>
    <row r="62" spans="1:21" ht="19.5" customHeight="1">
      <c r="A62" s="96"/>
      <c r="B62" s="2308"/>
      <c r="C62" s="662" t="s">
        <v>13</v>
      </c>
      <c r="D62" s="110">
        <f>IF(OR($G$19="",$G$19=0,$G$19=1),0,IF($G$13="",0,IF($G$19=1,0,INT($G$13/3))))</f>
        <v>0</v>
      </c>
      <c r="E62" s="109"/>
      <c r="F62" s="105"/>
      <c r="G62" s="105">
        <f>IF($E$19-$G$5-F62-H60&gt;0,$E$19-$G$5-F62-H60,0)</f>
        <v>0</v>
      </c>
      <c r="H62" s="106">
        <f>IF(OR($G$5="",$G$5=0),0,IF($E$19&lt;=$G$5,$G$5-$E$19,0))</f>
        <v>0</v>
      </c>
      <c r="I62" s="426"/>
      <c r="J62" s="109">
        <f>IF(OR($G$19="",$G$19=0,$G$19=1),0,IF(D62=0,0,D62-E62))</f>
        <v>0</v>
      </c>
      <c r="M62" s="683"/>
      <c r="N62" s="684" t="s">
        <v>685</v>
      </c>
      <c r="O62" s="697" t="s">
        <v>686</v>
      </c>
      <c r="P62" s="689"/>
      <c r="Q62" s="689"/>
      <c r="R62" s="689"/>
      <c r="S62" s="689"/>
      <c r="T62" s="712"/>
    </row>
    <row r="63" spans="1:21" ht="19.5" customHeight="1">
      <c r="A63" s="96"/>
      <c r="B63" s="675"/>
      <c r="C63" s="675"/>
      <c r="D63" s="675"/>
      <c r="E63" s="677"/>
      <c r="F63" s="675"/>
      <c r="G63" s="675"/>
      <c r="H63" s="677"/>
      <c r="I63" s="676"/>
      <c r="J63" s="677"/>
      <c r="M63" s="666"/>
      <c r="N63" s="667"/>
      <c r="O63" s="670"/>
      <c r="P63" s="668"/>
      <c r="Q63" s="669"/>
      <c r="R63" s="668"/>
      <c r="S63" s="668"/>
    </row>
    <row r="64" spans="1:21" ht="19.5" customHeight="1">
      <c r="A64" s="96"/>
      <c r="B64" s="709" t="s">
        <v>699</v>
      </c>
      <c r="I64" s="96"/>
    </row>
    <row r="65" spans="2:20" ht="19.5" customHeight="1">
      <c r="B65" s="2306" t="s">
        <v>90</v>
      </c>
      <c r="C65" s="107"/>
      <c r="D65" s="118" t="s">
        <v>84</v>
      </c>
      <c r="E65" s="119" t="s">
        <v>85</v>
      </c>
      <c r="F65" s="119" t="s">
        <v>86</v>
      </c>
      <c r="G65" s="120" t="s">
        <v>88</v>
      </c>
      <c r="H65" s="119" t="s">
        <v>368</v>
      </c>
      <c r="I65" s="119" t="s">
        <v>87</v>
      </c>
      <c r="J65" s="119" t="s">
        <v>89</v>
      </c>
      <c r="M65" s="705" t="s">
        <v>703</v>
      </c>
      <c r="N65" s="708"/>
      <c r="O65" s="708"/>
      <c r="P65" s="708"/>
      <c r="Q65" s="708"/>
      <c r="R65" s="708"/>
      <c r="S65" s="708"/>
      <c r="T65" s="707">
        <f>IF($E$19&lt;=$G$5,5)</f>
        <v>5</v>
      </c>
    </row>
    <row r="66" spans="2:20" ht="19.5" customHeight="1">
      <c r="B66" s="2307"/>
      <c r="C66" s="662" t="s">
        <v>11</v>
      </c>
      <c r="D66" s="110">
        <f>IF(OR($G$19="",$G$19=0,$G$19=1),$G$13,IF($G$13-$G$19*INT($G$13/$G$19)=0,$G$13/3,IF($G$13-$G$19*INT($G$13/$G$19)=2,INT($G$13/$G$19)+2,INT($G$13/$G$19)+1)))</f>
        <v>0</v>
      </c>
      <c r="E66" s="109"/>
      <c r="F66" s="109">
        <f>H68</f>
        <v>0</v>
      </c>
      <c r="G66" s="111">
        <f>IF(OR(D66="",D66=0),0,D66-E66+F66)</f>
        <v>0</v>
      </c>
      <c r="H66" s="111">
        <v>0</v>
      </c>
      <c r="I66" s="109">
        <f>$G$10</f>
        <v>0</v>
      </c>
      <c r="J66" s="109">
        <f>IF(OR(D66="",D66=0),0,G66+I66)</f>
        <v>0</v>
      </c>
      <c r="M66" s="678"/>
      <c r="N66" s="667" t="s">
        <v>682</v>
      </c>
      <c r="O66" s="666" t="s">
        <v>697</v>
      </c>
      <c r="P66" s="666"/>
      <c r="Q66" s="666"/>
      <c r="R66" s="666"/>
      <c r="S66" s="666"/>
      <c r="T66" s="699">
        <f>IF($E$19&lt;=$G$5,1)</f>
        <v>1</v>
      </c>
    </row>
    <row r="67" spans="2:20" ht="19.5" customHeight="1">
      <c r="B67" s="2307"/>
      <c r="C67" s="108" t="s">
        <v>12</v>
      </c>
      <c r="D67" s="105">
        <f>IF(OR($G$19="",$G$19=0,$G$19=1),0,IF($G$13="",0,IF($G$19=1,0,INT($G$13/3))))</f>
        <v>0</v>
      </c>
      <c r="E67" s="106"/>
      <c r="F67" s="116" t="s">
        <v>369</v>
      </c>
      <c r="G67" s="117" t="s">
        <v>370</v>
      </c>
      <c r="H67" s="117" t="s">
        <v>371</v>
      </c>
      <c r="I67" s="425"/>
      <c r="J67" s="109">
        <f>IF(OR($G$19="",$G$19=0,$G$19=1),0,IF(D67=0,0,D67-E67))</f>
        <v>0</v>
      </c>
      <c r="M67" s="678"/>
      <c r="N67" s="667" t="s">
        <v>684</v>
      </c>
      <c r="O67" s="665" t="s">
        <v>711</v>
      </c>
      <c r="P67" s="666"/>
      <c r="Q67" s="681"/>
      <c r="R67" s="681"/>
      <c r="S67" s="681"/>
      <c r="T67" s="699"/>
    </row>
    <row r="68" spans="2:20" ht="19.5" customHeight="1">
      <c r="B68" s="2308"/>
      <c r="C68" s="662" t="s">
        <v>13</v>
      </c>
      <c r="D68" s="110">
        <f>IF(OR($G$19="",$G$19=0,$G$19=1),0,IF($G$13="",0,IF($G$19=1,0,INT($G$13/3))))</f>
        <v>0</v>
      </c>
      <c r="E68" s="109"/>
      <c r="F68" s="105"/>
      <c r="G68" s="105"/>
      <c r="H68" s="106">
        <f>IF(OR($G$5="",$G$5=0),0,IF($E$19&lt;=$G$5,$G$5-$E$19,0))</f>
        <v>0</v>
      </c>
      <c r="I68" s="426"/>
      <c r="J68" s="109">
        <f>IF(OR($G$19="",$G$19=0,$G$19=1),0,IF(D68=0,0,D68-E68))</f>
        <v>0</v>
      </c>
      <c r="M68" s="683"/>
      <c r="N68" s="684" t="s">
        <v>685</v>
      </c>
      <c r="O68" s="698" t="s">
        <v>686</v>
      </c>
      <c r="P68" s="689"/>
      <c r="Q68" s="689"/>
      <c r="R68" s="689"/>
      <c r="S68" s="689"/>
      <c r="T68" s="702"/>
    </row>
  </sheetData>
  <sheetProtection selectLockedCells="1"/>
  <mergeCells count="20">
    <mergeCell ref="B59:B62"/>
    <mergeCell ref="B65:B68"/>
    <mergeCell ref="B19:D19"/>
    <mergeCell ref="B21:C22"/>
    <mergeCell ref="B24:B27"/>
    <mergeCell ref="B30:B33"/>
    <mergeCell ref="B37:B40"/>
    <mergeCell ref="B43:B46"/>
    <mergeCell ref="B12:B17"/>
    <mergeCell ref="C12:D12"/>
    <mergeCell ref="C13:D13"/>
    <mergeCell ref="C14:D14"/>
    <mergeCell ref="C15:D17"/>
    <mergeCell ref="B1:D2"/>
    <mergeCell ref="B4:B10"/>
    <mergeCell ref="C4:D4"/>
    <mergeCell ref="C5:D5"/>
    <mergeCell ref="C6:D6"/>
    <mergeCell ref="C9:D9"/>
    <mergeCell ref="C10:D10"/>
  </mergeCells>
  <phoneticPr fontId="2"/>
  <conditionalFormatting sqref="M30:S30">
    <cfRule type="expression" dxfId="5" priority="6">
      <formula>$T$30</formula>
    </cfRule>
  </conditionalFormatting>
  <conditionalFormatting sqref="M37:S37">
    <cfRule type="expression" dxfId="4" priority="5">
      <formula>$T$37</formula>
    </cfRule>
  </conditionalFormatting>
  <conditionalFormatting sqref="M43:S43">
    <cfRule type="expression" dxfId="3" priority="4">
      <formula>$T$43</formula>
    </cfRule>
  </conditionalFormatting>
  <conditionalFormatting sqref="M50:S50">
    <cfRule type="expression" dxfId="2" priority="3">
      <formula>$T$50</formula>
    </cfRule>
  </conditionalFormatting>
  <conditionalFormatting sqref="M59:S59">
    <cfRule type="expression" dxfId="1" priority="2">
      <formula>$T$59</formula>
    </cfRule>
  </conditionalFormatting>
  <conditionalFormatting sqref="M65:S65">
    <cfRule type="expression" dxfId="0" priority="1">
      <formula>$T$65</formula>
    </cfRule>
  </conditionalFormatting>
  <printOptions horizontalCentered="1"/>
  <pageMargins left="0.59055118110236227" right="0.59055118110236227" top="1.1811023622047245" bottom="0.59055118110236227" header="0.78740157480314965" footer="0.51181102362204722"/>
  <pageSetup paperSize="9" scale="80" orientation="portrait" r:id="rId1"/>
  <headerFooter alignWithMargins="0">
    <oddHeader>&amp;C&amp;14労働保険保険料率等入力シート</oddHeader>
  </headerFooter>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B2:I15"/>
  <sheetViews>
    <sheetView zoomScaleNormal="100" workbookViewId="0">
      <selection activeCell="G25" sqref="G25:AD26"/>
    </sheetView>
  </sheetViews>
  <sheetFormatPr defaultColWidth="9" defaultRowHeight="11"/>
  <cols>
    <col min="1" max="2" width="2.6328125" style="66" customWidth="1"/>
    <col min="3" max="12" width="8.08984375" style="66" customWidth="1"/>
    <col min="13" max="14" width="9" style="66"/>
    <col min="15" max="15" width="31.90625" style="66" bestFit="1" customWidth="1"/>
    <col min="16" max="16384" width="9" style="66"/>
  </cols>
  <sheetData>
    <row r="2" spans="2:9" ht="19">
      <c r="B2" s="351" t="s">
        <v>300</v>
      </c>
    </row>
    <row r="4" spans="2:9">
      <c r="B4" s="66" t="s">
        <v>301</v>
      </c>
    </row>
    <row r="5" spans="2:9" s="139" customFormat="1">
      <c r="C5" s="139" t="s">
        <v>302</v>
      </c>
      <c r="D5" s="352"/>
      <c r="E5" s="352"/>
      <c r="F5" s="352"/>
      <c r="G5" s="352"/>
      <c r="H5" s="352"/>
      <c r="I5" s="352"/>
    </row>
    <row r="6" spans="2:9">
      <c r="C6" s="353">
        <v>2024</v>
      </c>
    </row>
    <row r="7" spans="2:9">
      <c r="C7" s="354" t="str">
        <f>TEXT(DATE(LEFT(C6,4),5,1),"ggge年")</f>
        <v>令和6年</v>
      </c>
      <c r="D7" s="355" t="str">
        <f>TEXT(DATE(LEFT(C6-65,4),3,1),"ggge年")</f>
        <v>昭和34年</v>
      </c>
    </row>
    <row r="10" spans="2:9">
      <c r="B10" s="66" t="s">
        <v>303</v>
      </c>
    </row>
    <row r="11" spans="2:9">
      <c r="C11" s="2315" t="s">
        <v>304</v>
      </c>
      <c r="D11" s="2316"/>
      <c r="E11" s="2319" t="s">
        <v>305</v>
      </c>
      <c r="F11" s="2320"/>
    </row>
    <row r="12" spans="2:9">
      <c r="C12" s="2317"/>
      <c r="D12" s="2318"/>
      <c r="E12" s="355" t="s">
        <v>306</v>
      </c>
      <c r="F12" s="355" t="s">
        <v>307</v>
      </c>
    </row>
    <row r="13" spans="2:9">
      <c r="C13" s="2319" t="s">
        <v>308</v>
      </c>
      <c r="D13" s="2320"/>
      <c r="E13" s="356">
        <v>15.5</v>
      </c>
      <c r="F13" s="356">
        <v>15.5</v>
      </c>
    </row>
    <row r="14" spans="2:9" ht="27" customHeight="1">
      <c r="C14" s="2321" t="s">
        <v>309</v>
      </c>
      <c r="D14" s="2322"/>
      <c r="E14" s="356">
        <v>17.5</v>
      </c>
      <c r="F14" s="356">
        <v>17.5</v>
      </c>
    </row>
    <row r="15" spans="2:9">
      <c r="C15" s="2319" t="s">
        <v>310</v>
      </c>
      <c r="D15" s="2320"/>
      <c r="E15" s="356">
        <v>18.5</v>
      </c>
      <c r="F15" s="356">
        <v>18.5</v>
      </c>
    </row>
  </sheetData>
  <mergeCells count="5">
    <mergeCell ref="C11:D12"/>
    <mergeCell ref="E11:F11"/>
    <mergeCell ref="C13:D13"/>
    <mergeCell ref="C14:D14"/>
    <mergeCell ref="C15:D15"/>
  </mergeCells>
  <phoneticPr fontId="2"/>
  <pageMargins left="0.59055118110236227" right="0.15748031496062992" top="0.74803149606299213" bottom="0.74803149606299213" header="0.31496062992125984" footer="0.31496062992125984"/>
  <pageSetup paperSize="9" scale="85" orientation="portrait" horizontalDpi="300" verticalDpi="300"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EE255"/>
  <sheetViews>
    <sheetView showGridLines="0" view="pageBreakPreview" zoomScale="85" zoomScaleNormal="85" zoomScaleSheetLayoutView="85" workbookViewId="0">
      <selection activeCell="G25" sqref="G25:AD26"/>
    </sheetView>
  </sheetViews>
  <sheetFormatPr defaultColWidth="9" defaultRowHeight="13"/>
  <cols>
    <col min="1" max="14" width="0.90625" style="637" customWidth="1"/>
    <col min="15" max="105" width="2.453125" style="637" customWidth="1"/>
    <col min="106" max="106" width="2.36328125" style="637" customWidth="1"/>
    <col min="107" max="138" width="1.453125" style="637" customWidth="1"/>
    <col min="139" max="16384" width="9" style="637"/>
  </cols>
  <sheetData>
    <row r="1" spans="1:135" ht="8.25" customHeight="1"/>
    <row r="2" spans="1:135" ht="16.5">
      <c r="A2" s="330"/>
      <c r="B2" s="330"/>
      <c r="C2" s="330"/>
      <c r="D2" s="330"/>
      <c r="E2" s="330"/>
      <c r="F2" s="330"/>
      <c r="G2" s="1053" t="str">
        <f>DBCS(TEXT(DATE(LEFT('設定シート（非表示）'!C6,4)-1,1,1),"ggge年度"))&amp;"　確定保険料・一般拠出金算定基礎賃金集計表"</f>
        <v>令和５年度　確定保険料・一般拠出金算定基礎賃金集計表</v>
      </c>
      <c r="H2" s="1053"/>
      <c r="I2" s="1053"/>
      <c r="J2" s="1053"/>
      <c r="K2" s="1053"/>
      <c r="L2" s="1053"/>
      <c r="M2" s="1053"/>
      <c r="N2" s="1053"/>
      <c r="O2" s="1053"/>
      <c r="P2" s="1053"/>
      <c r="Q2" s="1053"/>
      <c r="R2" s="1053"/>
      <c r="S2" s="1053"/>
      <c r="T2" s="1053"/>
      <c r="U2" s="1053"/>
      <c r="V2" s="1053"/>
      <c r="W2" s="1053"/>
      <c r="X2" s="1053"/>
      <c r="Y2" s="1053"/>
      <c r="Z2" s="1053"/>
      <c r="AA2" s="1053"/>
      <c r="AB2" s="1053"/>
      <c r="AC2" s="1053"/>
      <c r="AD2" s="1053"/>
      <c r="AE2" s="1053"/>
      <c r="AF2" s="1053"/>
      <c r="AG2" s="1053"/>
      <c r="AH2" s="1053"/>
      <c r="AI2" s="1053"/>
      <c r="AJ2" s="1053"/>
      <c r="AK2" s="1053"/>
      <c r="AL2" s="1053"/>
      <c r="AM2" s="1053"/>
      <c r="AN2" s="1053"/>
      <c r="AO2" s="1053"/>
      <c r="AP2" s="1053"/>
      <c r="AQ2" s="1053"/>
      <c r="AR2" s="1053"/>
      <c r="AS2" s="1053"/>
      <c r="AT2" s="1053"/>
      <c r="AU2" s="1053"/>
      <c r="AV2" s="1053"/>
      <c r="AW2" s="1053"/>
      <c r="AX2" s="1053"/>
      <c r="AY2" s="1053"/>
      <c r="AZ2" s="1053"/>
      <c r="BA2" s="1053"/>
      <c r="BB2" s="350"/>
      <c r="BC2" s="330"/>
      <c r="BD2" s="330"/>
      <c r="BE2" s="330"/>
      <c r="BF2" s="330"/>
      <c r="BG2" s="330"/>
      <c r="BH2" s="330"/>
      <c r="BI2" s="330"/>
      <c r="BJ2" s="330"/>
      <c r="BK2" s="330"/>
      <c r="BL2" s="330"/>
      <c r="BM2" s="330"/>
      <c r="BN2" s="330"/>
      <c r="BO2" s="330"/>
      <c r="BP2" s="1120" t="s">
        <v>296</v>
      </c>
      <c r="BQ2" s="1120"/>
      <c r="BR2" s="1120"/>
      <c r="BS2" s="1120"/>
      <c r="BT2" s="1120"/>
      <c r="BU2" s="1120"/>
      <c r="BV2" s="1120"/>
      <c r="BW2" s="1120"/>
      <c r="BX2" s="1120"/>
      <c r="BY2" s="1120"/>
      <c r="BZ2" s="1120"/>
      <c r="CA2" s="1120"/>
      <c r="CB2" s="1120"/>
      <c r="CC2" s="1120"/>
      <c r="CD2" s="1120"/>
      <c r="CE2" s="1120"/>
      <c r="CF2" s="1120"/>
      <c r="CG2" s="1120"/>
      <c r="CH2" s="1120"/>
      <c r="CI2" s="1120"/>
      <c r="CJ2" s="1120"/>
      <c r="CK2" s="1120"/>
      <c r="CL2" s="1120"/>
      <c r="CM2" s="1120"/>
      <c r="CN2" s="1120"/>
      <c r="CO2" s="1120"/>
      <c r="CP2" s="1120"/>
      <c r="CQ2" s="1120"/>
      <c r="CR2" s="1120"/>
      <c r="CS2" s="1120"/>
      <c r="CT2" s="1120"/>
      <c r="CU2" s="1120"/>
      <c r="CV2" s="1120"/>
      <c r="CW2" s="1120"/>
      <c r="CX2" s="1120"/>
      <c r="CY2" s="1120"/>
      <c r="CZ2" s="1120"/>
      <c r="DA2" s="1120"/>
      <c r="DB2" s="330"/>
      <c r="DC2" s="330"/>
      <c r="DD2" s="330"/>
      <c r="DE2" s="330"/>
      <c r="DF2" s="330"/>
      <c r="DG2" s="330"/>
      <c r="DH2" s="330"/>
      <c r="DI2" s="330"/>
      <c r="DJ2" s="330"/>
      <c r="DK2" s="330"/>
      <c r="DL2" s="330"/>
      <c r="DM2" s="330"/>
      <c r="DN2" s="330"/>
      <c r="DO2" s="330"/>
      <c r="DP2" s="330"/>
      <c r="DQ2" s="330"/>
      <c r="DR2" s="330"/>
      <c r="DS2" s="330"/>
      <c r="DT2" s="330"/>
      <c r="DU2" s="330"/>
      <c r="DV2" s="330"/>
      <c r="DW2" s="330"/>
      <c r="DX2" s="330"/>
      <c r="DY2" s="330"/>
      <c r="DZ2" s="330"/>
      <c r="EA2" s="330"/>
      <c r="EB2" s="330"/>
      <c r="EC2" s="330"/>
    </row>
    <row r="3" spans="1:135">
      <c r="A3" s="330"/>
      <c r="B3" s="330"/>
      <c r="C3" s="330"/>
      <c r="D3" s="330"/>
      <c r="E3" s="330"/>
      <c r="F3" s="330"/>
      <c r="G3" s="1057" t="str">
        <f>"（算定期間　"&amp;TEXT(DATE(LEFT('設定シート（非表示）'!C6,4)-1,1,1),"ggge年")&amp;"4月～"&amp;TEXT(DATE(LEFT('設定シート（非表示）'!C6,4),1,1),"ggge年")&amp;"3月）"</f>
        <v>（算定期間　令和5年4月～令和6年3月）</v>
      </c>
      <c r="H3" s="1057"/>
      <c r="I3" s="1057"/>
      <c r="J3" s="1057"/>
      <c r="K3" s="1057"/>
      <c r="L3" s="1057"/>
      <c r="M3" s="1057"/>
      <c r="N3" s="1057"/>
      <c r="O3" s="1057"/>
      <c r="P3" s="1057"/>
      <c r="Q3" s="1057"/>
      <c r="R3" s="1057"/>
      <c r="S3" s="1057"/>
      <c r="T3" s="1057"/>
      <c r="U3" s="1057"/>
      <c r="V3" s="1057"/>
      <c r="W3" s="1057"/>
      <c r="X3" s="1057"/>
      <c r="Y3" s="1057"/>
      <c r="Z3" s="1057"/>
      <c r="AA3" s="1057"/>
      <c r="AB3" s="1057"/>
      <c r="AC3" s="1057"/>
      <c r="AD3" s="1057"/>
      <c r="AE3" s="1057"/>
      <c r="AF3" s="1057"/>
      <c r="AG3" s="1057"/>
      <c r="AH3" s="1057"/>
      <c r="AI3" s="330"/>
      <c r="AJ3" s="330"/>
      <c r="AK3" s="330"/>
      <c r="AL3" s="330"/>
      <c r="AM3" s="330"/>
      <c r="AN3" s="330"/>
      <c r="AO3" s="330"/>
      <c r="AP3" s="330"/>
      <c r="AQ3" s="330"/>
      <c r="AR3" s="330"/>
      <c r="AS3" s="330"/>
      <c r="AT3" s="330"/>
      <c r="AU3" s="330"/>
      <c r="AV3" s="330"/>
      <c r="AW3" s="330"/>
      <c r="AX3" s="330"/>
      <c r="AY3" s="330"/>
      <c r="AZ3" s="330"/>
      <c r="BA3" s="330"/>
      <c r="BB3" s="330"/>
      <c r="BC3" s="330"/>
      <c r="BD3" s="330"/>
      <c r="BE3" s="330"/>
      <c r="BF3" s="330"/>
      <c r="BG3" s="330"/>
      <c r="BH3" s="330"/>
      <c r="BI3" s="330"/>
      <c r="BJ3" s="330"/>
      <c r="BK3" s="330"/>
      <c r="BL3" s="330"/>
      <c r="BM3" s="330"/>
      <c r="BN3" s="330"/>
      <c r="BO3" s="330"/>
      <c r="BP3" s="1120"/>
      <c r="BQ3" s="1120"/>
      <c r="BR3" s="1120"/>
      <c r="BS3" s="1120"/>
      <c r="BT3" s="1120"/>
      <c r="BU3" s="1120"/>
      <c r="BV3" s="1120"/>
      <c r="BW3" s="1120"/>
      <c r="BX3" s="1120"/>
      <c r="BY3" s="1120"/>
      <c r="BZ3" s="1120"/>
      <c r="CA3" s="1120"/>
      <c r="CB3" s="1120"/>
      <c r="CC3" s="1120"/>
      <c r="CD3" s="1120"/>
      <c r="CE3" s="1120"/>
      <c r="CF3" s="1120"/>
      <c r="CG3" s="1120"/>
      <c r="CH3" s="1120"/>
      <c r="CI3" s="1120"/>
      <c r="CJ3" s="1120"/>
      <c r="CK3" s="1120"/>
      <c r="CL3" s="1120"/>
      <c r="CM3" s="1120"/>
      <c r="CN3" s="1120"/>
      <c r="CO3" s="1120"/>
      <c r="CP3" s="1120"/>
      <c r="CQ3" s="1120"/>
      <c r="CR3" s="1120"/>
      <c r="CS3" s="1120"/>
      <c r="CT3" s="1120"/>
      <c r="CU3" s="1120"/>
      <c r="CV3" s="1120"/>
      <c r="CW3" s="1120"/>
      <c r="CX3" s="1120"/>
      <c r="CY3" s="1120"/>
      <c r="CZ3" s="1120"/>
      <c r="DA3" s="1120"/>
      <c r="DB3" s="330"/>
      <c r="DC3" s="330"/>
      <c r="DD3" s="330"/>
      <c r="DE3" s="330"/>
      <c r="DF3" s="330"/>
      <c r="DG3" s="330"/>
      <c r="DH3" s="330"/>
      <c r="DI3" s="330"/>
      <c r="DJ3" s="330"/>
      <c r="DK3" s="330"/>
      <c r="DL3" s="330"/>
      <c r="DM3" s="330"/>
      <c r="DN3" s="330"/>
      <c r="DO3" s="330"/>
      <c r="DP3" s="330"/>
      <c r="DQ3" s="330"/>
      <c r="DR3" s="330"/>
      <c r="DS3" s="330"/>
      <c r="DT3" s="330"/>
      <c r="DU3" s="330"/>
      <c r="DV3" s="330"/>
      <c r="DW3" s="330"/>
      <c r="DX3" s="330"/>
      <c r="DY3" s="330"/>
      <c r="DZ3" s="330"/>
      <c r="EA3" s="330"/>
      <c r="EB3" s="330"/>
      <c r="EC3" s="330"/>
    </row>
    <row r="4" spans="1:135" ht="6.75" customHeight="1">
      <c r="A4" s="330"/>
      <c r="B4" s="330"/>
      <c r="C4" s="330"/>
      <c r="D4" s="330"/>
      <c r="E4" s="330"/>
      <c r="F4" s="330"/>
      <c r="G4" s="330"/>
      <c r="H4" s="330"/>
      <c r="I4" s="330"/>
      <c r="J4" s="330"/>
      <c r="K4" s="330"/>
      <c r="L4" s="330"/>
      <c r="M4" s="330"/>
      <c r="N4" s="330"/>
      <c r="O4" s="330"/>
      <c r="P4" s="330"/>
      <c r="Q4" s="330"/>
      <c r="R4" s="330"/>
      <c r="S4" s="330"/>
      <c r="T4" s="330"/>
      <c r="U4" s="330"/>
      <c r="V4" s="330"/>
      <c r="W4" s="330"/>
      <c r="X4" s="330"/>
      <c r="Y4" s="330"/>
      <c r="Z4" s="330"/>
      <c r="AA4" s="330"/>
      <c r="AB4" s="330"/>
      <c r="AC4" s="330"/>
      <c r="AD4" s="330"/>
      <c r="AE4" s="330"/>
      <c r="AF4" s="330"/>
      <c r="AG4" s="330"/>
      <c r="AH4" s="330"/>
      <c r="AI4" s="330"/>
      <c r="AJ4" s="330"/>
      <c r="AK4" s="330"/>
      <c r="AL4" s="330"/>
      <c r="AM4" s="330"/>
      <c r="AN4" s="330"/>
      <c r="AO4" s="330"/>
      <c r="AP4" s="330"/>
      <c r="AQ4" s="330"/>
      <c r="AR4" s="330"/>
      <c r="AS4" s="330"/>
      <c r="AT4" s="330"/>
      <c r="AU4" s="330"/>
      <c r="AV4" s="330"/>
      <c r="AW4" s="330"/>
      <c r="AX4" s="330"/>
      <c r="AY4" s="330"/>
      <c r="AZ4" s="330"/>
      <c r="BA4" s="330"/>
      <c r="BB4" s="330"/>
      <c r="BC4" s="330"/>
      <c r="BD4" s="330"/>
      <c r="BE4" s="330"/>
      <c r="BF4" s="330"/>
      <c r="BG4" s="330"/>
      <c r="BH4" s="330"/>
      <c r="BI4" s="330"/>
      <c r="BJ4" s="330"/>
      <c r="BK4" s="330"/>
      <c r="BL4" s="330"/>
      <c r="BM4" s="330"/>
      <c r="BN4" s="330"/>
      <c r="BO4" s="330"/>
      <c r="BP4" s="349"/>
      <c r="BQ4" s="349"/>
      <c r="BR4" s="349"/>
      <c r="BS4" s="349"/>
      <c r="BT4" s="349"/>
      <c r="BU4" s="349"/>
      <c r="BV4" s="349"/>
      <c r="BW4" s="349"/>
      <c r="BX4" s="349"/>
      <c r="BY4" s="349"/>
      <c r="BZ4" s="349"/>
      <c r="CA4" s="349"/>
      <c r="CB4" s="349"/>
      <c r="CC4" s="349"/>
      <c r="CD4" s="349"/>
      <c r="CE4" s="349"/>
      <c r="CF4" s="349"/>
      <c r="CG4" s="349"/>
      <c r="CH4" s="349"/>
      <c r="CI4" s="349"/>
      <c r="CJ4" s="349"/>
      <c r="CK4" s="349"/>
      <c r="CL4" s="349"/>
      <c r="CM4" s="349"/>
      <c r="CN4" s="349"/>
      <c r="CO4" s="349"/>
      <c r="CP4" s="349"/>
      <c r="CQ4" s="349"/>
      <c r="CR4" s="349"/>
      <c r="CS4" s="349"/>
      <c r="CT4" s="349"/>
      <c r="CU4" s="349"/>
      <c r="CV4" s="349"/>
      <c r="CW4" s="349"/>
      <c r="CX4" s="349"/>
      <c r="CY4" s="349"/>
      <c r="CZ4" s="349"/>
      <c r="DA4" s="349"/>
      <c r="DB4" s="330"/>
      <c r="DC4" s="330"/>
      <c r="DD4" s="330"/>
      <c r="DE4" s="330"/>
      <c r="DF4" s="330"/>
      <c r="DG4" s="330"/>
      <c r="DH4" s="330"/>
      <c r="DI4" s="330"/>
      <c r="DJ4" s="330"/>
      <c r="DK4" s="330"/>
      <c r="DL4" s="330"/>
      <c r="DM4" s="330"/>
      <c r="DN4" s="330"/>
      <c r="DO4" s="330"/>
      <c r="DP4" s="330"/>
      <c r="DQ4" s="330"/>
      <c r="DR4" s="330"/>
      <c r="DS4" s="330"/>
      <c r="DT4" s="330"/>
      <c r="DU4" s="330"/>
      <c r="DV4" s="330"/>
      <c r="DW4" s="330"/>
      <c r="DX4" s="330"/>
      <c r="DY4" s="330"/>
      <c r="DZ4" s="330"/>
      <c r="EA4" s="330"/>
      <c r="EB4" s="330"/>
      <c r="EC4" s="330"/>
    </row>
    <row r="5" spans="1:135" ht="6.75" customHeight="1">
      <c r="A5" s="330"/>
      <c r="B5" s="330"/>
      <c r="C5" s="330"/>
      <c r="D5" s="330"/>
      <c r="E5" s="330"/>
      <c r="F5" s="330"/>
      <c r="G5" s="330"/>
      <c r="H5" s="330"/>
      <c r="I5" s="330"/>
      <c r="J5" s="330"/>
      <c r="K5" s="330"/>
      <c r="L5" s="330"/>
      <c r="M5" s="330"/>
      <c r="N5" s="330"/>
      <c r="O5" s="330"/>
      <c r="P5" s="330"/>
      <c r="Q5" s="330"/>
      <c r="R5" s="330"/>
      <c r="S5" s="330"/>
      <c r="T5" s="330"/>
      <c r="U5" s="330"/>
      <c r="V5" s="330"/>
      <c r="W5" s="330"/>
      <c r="X5" s="330"/>
      <c r="Y5" s="330"/>
      <c r="Z5" s="330"/>
      <c r="AA5" s="330"/>
      <c r="AB5" s="330"/>
      <c r="AC5" s="330"/>
      <c r="AD5" s="330"/>
      <c r="AE5" s="330"/>
      <c r="AF5" s="330"/>
      <c r="AG5" s="330"/>
      <c r="AH5" s="330"/>
      <c r="AI5" s="330"/>
      <c r="AJ5" s="330"/>
      <c r="AK5" s="330"/>
      <c r="AL5" s="330"/>
      <c r="AM5" s="330"/>
      <c r="AN5" s="330"/>
      <c r="AO5" s="330"/>
      <c r="AP5" s="330"/>
      <c r="AQ5" s="330"/>
      <c r="AR5" s="330"/>
      <c r="AS5" s="330"/>
      <c r="AT5" s="330"/>
      <c r="AU5" s="330"/>
      <c r="AV5" s="330"/>
      <c r="AW5" s="330"/>
      <c r="AX5" s="330"/>
      <c r="AY5" s="330"/>
      <c r="AZ5" s="330"/>
      <c r="BA5" s="330"/>
      <c r="BB5" s="330"/>
      <c r="BC5" s="330"/>
      <c r="BD5" s="330"/>
      <c r="BE5" s="330"/>
      <c r="BF5" s="330"/>
      <c r="BG5" s="330"/>
      <c r="BH5" s="330"/>
      <c r="BI5" s="330"/>
      <c r="BJ5" s="330"/>
      <c r="BK5" s="330"/>
      <c r="BL5" s="330"/>
      <c r="BM5" s="330"/>
      <c r="BN5" s="330"/>
      <c r="BO5" s="330"/>
      <c r="BP5" s="330"/>
      <c r="BQ5" s="330"/>
      <c r="BR5" s="330"/>
      <c r="BS5" s="330"/>
      <c r="BT5" s="330"/>
      <c r="BU5" s="330"/>
      <c r="BV5" s="330"/>
      <c r="BW5" s="330"/>
      <c r="BX5" s="330"/>
      <c r="BY5" s="330"/>
      <c r="BZ5" s="330"/>
      <c r="CA5" s="330"/>
      <c r="CB5" s="330"/>
      <c r="CC5" s="330"/>
      <c r="CD5" s="330"/>
      <c r="CE5" s="330"/>
      <c r="CF5" s="330"/>
      <c r="CG5" s="330"/>
      <c r="CH5" s="330"/>
      <c r="CI5" s="330"/>
      <c r="CJ5" s="330"/>
      <c r="CK5" s="330"/>
      <c r="CL5" s="330"/>
      <c r="CM5" s="330"/>
      <c r="CN5" s="330"/>
      <c r="CO5" s="330"/>
      <c r="CP5" s="330"/>
      <c r="CQ5" s="330"/>
      <c r="CR5" s="330"/>
      <c r="CS5" s="330"/>
      <c r="CT5" s="330"/>
      <c r="CU5" s="330"/>
      <c r="CV5" s="330"/>
      <c r="CW5" s="330"/>
      <c r="CX5" s="330"/>
      <c r="CY5" s="330"/>
      <c r="CZ5" s="330"/>
      <c r="DA5" s="330"/>
      <c r="DB5" s="330"/>
      <c r="DC5" s="330"/>
      <c r="DD5" s="330"/>
      <c r="DE5" s="330"/>
      <c r="DF5" s="330"/>
      <c r="DG5" s="330"/>
      <c r="DH5" s="330"/>
      <c r="DI5" s="330"/>
      <c r="DJ5" s="330"/>
      <c r="DK5" s="330"/>
      <c r="DL5" s="330"/>
      <c r="DM5" s="330"/>
      <c r="DN5" s="330"/>
      <c r="DO5" s="330"/>
      <c r="DP5" s="330"/>
      <c r="DQ5" s="330"/>
      <c r="DR5" s="330"/>
      <c r="DS5" s="330"/>
      <c r="DT5" s="330"/>
      <c r="DU5" s="330"/>
      <c r="DV5" s="330"/>
      <c r="DW5" s="330"/>
      <c r="DX5" s="330"/>
      <c r="DY5" s="330"/>
      <c r="DZ5" s="330"/>
      <c r="EA5" s="330"/>
      <c r="EB5" s="330"/>
      <c r="EC5" s="330"/>
    </row>
    <row r="6" spans="1:135" ht="9" customHeight="1">
      <c r="A6" s="1055" t="s">
        <v>295</v>
      </c>
      <c r="B6" s="1056"/>
      <c r="C6" s="1056"/>
      <c r="D6" s="1056"/>
      <c r="E6" s="1056"/>
      <c r="F6" s="1056"/>
      <c r="G6" s="1056"/>
      <c r="H6" s="892"/>
      <c r="I6" s="892"/>
      <c r="J6" s="892"/>
      <c r="K6" s="892"/>
      <c r="L6" s="892"/>
      <c r="M6" s="892"/>
      <c r="N6" s="893"/>
      <c r="O6" s="907" t="s">
        <v>294</v>
      </c>
      <c r="P6" s="988"/>
      <c r="Q6" s="988"/>
      <c r="R6" s="989"/>
      <c r="S6" s="933" t="s">
        <v>293</v>
      </c>
      <c r="T6" s="934"/>
      <c r="U6" s="907" t="s">
        <v>292</v>
      </c>
      <c r="V6" s="1004"/>
      <c r="W6" s="1004"/>
      <c r="X6" s="1005"/>
      <c r="Y6" s="907" t="s">
        <v>291</v>
      </c>
      <c r="Z6" s="1004"/>
      <c r="AA6" s="1004"/>
      <c r="AB6" s="1004"/>
      <c r="AC6" s="1004"/>
      <c r="AD6" s="1004"/>
      <c r="AE6" s="1004"/>
      <c r="AF6" s="1004"/>
      <c r="AG6" s="1004"/>
      <c r="AH6" s="1004"/>
      <c r="AI6" s="1004"/>
      <c r="AJ6" s="1005"/>
      <c r="AK6" s="907" t="s">
        <v>290</v>
      </c>
      <c r="AL6" s="1004"/>
      <c r="AM6" s="1004"/>
      <c r="AN6" s="1004"/>
      <c r="AO6" s="1004"/>
      <c r="AP6" s="1005"/>
      <c r="AQ6" s="348"/>
      <c r="AR6" s="1068" t="s">
        <v>289</v>
      </c>
      <c r="AS6" s="1069"/>
      <c r="AT6" s="1069"/>
      <c r="AU6" s="1069"/>
      <c r="AV6" s="1069"/>
      <c r="AW6" s="1069"/>
      <c r="AX6" s="1069"/>
      <c r="AY6" s="1069"/>
      <c r="AZ6" s="1069"/>
      <c r="BA6" s="1069"/>
      <c r="BB6" s="1069"/>
      <c r="BC6" s="942"/>
      <c r="BD6" s="348"/>
      <c r="BE6" s="2323" t="s">
        <v>288</v>
      </c>
      <c r="BF6" s="2324"/>
      <c r="BG6" s="2324"/>
      <c r="BH6" s="2324"/>
      <c r="BI6" s="2324"/>
      <c r="BJ6" s="2324"/>
      <c r="BK6" s="1111"/>
      <c r="BL6" s="1034"/>
      <c r="BM6" s="1034"/>
      <c r="BN6" s="1034"/>
      <c r="BO6" s="1034"/>
      <c r="BP6" s="1034"/>
      <c r="BQ6" s="1034"/>
      <c r="BR6" s="1034"/>
      <c r="BS6" s="1034"/>
      <c r="BT6" s="1034"/>
      <c r="BU6" s="1034"/>
      <c r="BV6" s="1034"/>
      <c r="BW6" s="1034"/>
      <c r="BX6" s="1034"/>
      <c r="BY6" s="1034"/>
      <c r="BZ6" s="1034"/>
      <c r="CA6" s="1034"/>
      <c r="CB6" s="846" t="s">
        <v>287</v>
      </c>
      <c r="CC6" s="846"/>
      <c r="CD6" s="846"/>
      <c r="CE6" s="1048"/>
      <c r="CF6" s="1048"/>
      <c r="CG6" s="1048"/>
      <c r="CH6" s="1048"/>
      <c r="CI6" s="1048"/>
      <c r="CJ6" s="1048"/>
      <c r="CK6" s="1048"/>
      <c r="CL6" s="1048"/>
      <c r="CM6" s="1048"/>
      <c r="CN6" s="1048"/>
      <c r="CO6" s="1048"/>
      <c r="CP6" s="1048"/>
      <c r="CQ6" s="1048"/>
      <c r="CR6" s="1049"/>
      <c r="CS6" s="1052" t="s">
        <v>286</v>
      </c>
      <c r="CT6" s="1052"/>
      <c r="CU6" s="1052"/>
      <c r="CV6" s="1052"/>
      <c r="CW6" s="1052"/>
      <c r="CX6" s="1052"/>
      <c r="CY6" s="1052"/>
      <c r="CZ6" s="1052"/>
      <c r="DA6" s="1052"/>
      <c r="DB6" s="348"/>
      <c r="DC6" s="348"/>
      <c r="DD6" s="348"/>
      <c r="DE6" s="348"/>
      <c r="DF6" s="348"/>
      <c r="DG6" s="348"/>
      <c r="DH6" s="330"/>
      <c r="DI6" s="330"/>
      <c r="DJ6" s="330"/>
      <c r="DK6" s="330"/>
      <c r="DL6" s="330"/>
      <c r="DM6" s="330"/>
      <c r="DN6" s="330"/>
      <c r="DO6" s="330"/>
      <c r="DP6" s="330"/>
      <c r="DQ6" s="330"/>
      <c r="DR6" s="330"/>
      <c r="DS6" s="330"/>
      <c r="DT6" s="330"/>
      <c r="DU6" s="330"/>
      <c r="DV6" s="330"/>
      <c r="DW6" s="330"/>
      <c r="DX6" s="330"/>
      <c r="DY6" s="330"/>
      <c r="DZ6" s="330"/>
      <c r="EA6" s="330"/>
      <c r="EB6" s="330"/>
      <c r="EC6" s="330"/>
      <c r="ED6" s="330"/>
      <c r="EE6" s="330"/>
    </row>
    <row r="7" spans="1:135" ht="9" customHeight="1">
      <c r="A7" s="1054"/>
      <c r="B7" s="1012"/>
      <c r="C7" s="1012"/>
      <c r="D7" s="1012"/>
      <c r="E7" s="1012"/>
      <c r="F7" s="1012"/>
      <c r="G7" s="1012"/>
      <c r="H7" s="1012"/>
      <c r="I7" s="1012"/>
      <c r="J7" s="1012"/>
      <c r="K7" s="1012"/>
      <c r="L7" s="1012"/>
      <c r="M7" s="1012"/>
      <c r="N7" s="1013"/>
      <c r="O7" s="990"/>
      <c r="P7" s="991"/>
      <c r="Q7" s="991"/>
      <c r="R7" s="992"/>
      <c r="S7" s="935"/>
      <c r="T7" s="936"/>
      <c r="U7" s="1006"/>
      <c r="V7" s="1007"/>
      <c r="W7" s="1007"/>
      <c r="X7" s="1008"/>
      <c r="Y7" s="1006"/>
      <c r="Z7" s="1007"/>
      <c r="AA7" s="1007"/>
      <c r="AB7" s="1007"/>
      <c r="AC7" s="1007"/>
      <c r="AD7" s="1007"/>
      <c r="AE7" s="1007"/>
      <c r="AF7" s="1007"/>
      <c r="AG7" s="1007"/>
      <c r="AH7" s="1007"/>
      <c r="AI7" s="1007"/>
      <c r="AJ7" s="1008"/>
      <c r="AK7" s="1006"/>
      <c r="AL7" s="1007"/>
      <c r="AM7" s="1007"/>
      <c r="AN7" s="1007"/>
      <c r="AO7" s="1007"/>
      <c r="AP7" s="1008"/>
      <c r="AQ7" s="348"/>
      <c r="AR7" s="1068"/>
      <c r="AS7" s="1069"/>
      <c r="AT7" s="1069"/>
      <c r="AU7" s="1069"/>
      <c r="AV7" s="1069"/>
      <c r="AW7" s="1069"/>
      <c r="AX7" s="1069"/>
      <c r="AY7" s="1069"/>
      <c r="AZ7" s="1069"/>
      <c r="BA7" s="1069"/>
      <c r="BB7" s="1069"/>
      <c r="BC7" s="942"/>
      <c r="BD7" s="348"/>
      <c r="BE7" s="2325"/>
      <c r="BF7" s="2326"/>
      <c r="BG7" s="2326"/>
      <c r="BH7" s="2326"/>
      <c r="BI7" s="2326"/>
      <c r="BJ7" s="2326"/>
      <c r="BK7" s="1035"/>
      <c r="BL7" s="1035"/>
      <c r="BM7" s="1035"/>
      <c r="BN7" s="1035"/>
      <c r="BO7" s="1035"/>
      <c r="BP7" s="1035"/>
      <c r="BQ7" s="1035"/>
      <c r="BR7" s="1035"/>
      <c r="BS7" s="1035"/>
      <c r="BT7" s="1035"/>
      <c r="BU7" s="1035"/>
      <c r="BV7" s="1035"/>
      <c r="BW7" s="1035"/>
      <c r="BX7" s="1035"/>
      <c r="BY7" s="1035"/>
      <c r="BZ7" s="1035"/>
      <c r="CA7" s="1035"/>
      <c r="CB7" s="1109"/>
      <c r="CC7" s="1109"/>
      <c r="CD7" s="1109"/>
      <c r="CE7" s="1050"/>
      <c r="CF7" s="1050"/>
      <c r="CG7" s="1050"/>
      <c r="CH7" s="1050"/>
      <c r="CI7" s="1050"/>
      <c r="CJ7" s="1050"/>
      <c r="CK7" s="1050"/>
      <c r="CL7" s="1050"/>
      <c r="CM7" s="1050"/>
      <c r="CN7" s="1050"/>
      <c r="CO7" s="1050"/>
      <c r="CP7" s="1050"/>
      <c r="CQ7" s="1050"/>
      <c r="CR7" s="1051"/>
      <c r="CS7" s="1052"/>
      <c r="CT7" s="1052"/>
      <c r="CU7" s="1052"/>
      <c r="CV7" s="1052"/>
      <c r="CW7" s="1052"/>
      <c r="CX7" s="1052"/>
      <c r="CY7" s="1052"/>
      <c r="CZ7" s="1052"/>
      <c r="DA7" s="1052"/>
      <c r="DB7" s="348"/>
      <c r="DC7" s="348"/>
      <c r="DD7" s="348"/>
      <c r="DE7" s="348"/>
      <c r="DF7" s="348"/>
      <c r="DG7" s="348"/>
      <c r="DH7" s="330"/>
      <c r="DI7" s="330"/>
      <c r="DJ7" s="330"/>
      <c r="DK7" s="330"/>
      <c r="DL7" s="330"/>
      <c r="DM7" s="330"/>
      <c r="DN7" s="330"/>
      <c r="DO7" s="330"/>
      <c r="DP7" s="330"/>
      <c r="DQ7" s="330"/>
      <c r="DR7" s="330"/>
      <c r="DS7" s="330"/>
      <c r="DT7" s="330"/>
      <c r="DU7" s="330"/>
      <c r="DV7" s="330"/>
      <c r="DW7" s="330"/>
      <c r="DX7" s="330"/>
      <c r="DY7" s="330"/>
      <c r="DZ7" s="330"/>
      <c r="EA7" s="330"/>
      <c r="EB7" s="330"/>
      <c r="EC7" s="330"/>
      <c r="ED7" s="330"/>
      <c r="EE7" s="330"/>
    </row>
    <row r="8" spans="1:135" ht="9" customHeight="1">
      <c r="A8" s="1054"/>
      <c r="B8" s="1012"/>
      <c r="C8" s="1012"/>
      <c r="D8" s="1012"/>
      <c r="E8" s="1012"/>
      <c r="F8" s="1012"/>
      <c r="G8" s="1012"/>
      <c r="H8" s="1012"/>
      <c r="I8" s="1012"/>
      <c r="J8" s="1012"/>
      <c r="K8" s="1012"/>
      <c r="L8" s="1012"/>
      <c r="M8" s="1012"/>
      <c r="N8" s="1013"/>
      <c r="O8" s="993"/>
      <c r="P8" s="994"/>
      <c r="Q8" s="994"/>
      <c r="R8" s="995"/>
      <c r="S8" s="937"/>
      <c r="T8" s="938"/>
      <c r="U8" s="1009"/>
      <c r="V8" s="1010"/>
      <c r="W8" s="1010"/>
      <c r="X8" s="1011"/>
      <c r="Y8" s="1009"/>
      <c r="Z8" s="1010"/>
      <c r="AA8" s="1010"/>
      <c r="AB8" s="1010"/>
      <c r="AC8" s="1010"/>
      <c r="AD8" s="1010"/>
      <c r="AE8" s="1010"/>
      <c r="AF8" s="1010"/>
      <c r="AG8" s="1010"/>
      <c r="AH8" s="1010"/>
      <c r="AI8" s="1010"/>
      <c r="AJ8" s="1011"/>
      <c r="AK8" s="1009"/>
      <c r="AL8" s="1010"/>
      <c r="AM8" s="1010"/>
      <c r="AN8" s="1010"/>
      <c r="AO8" s="1010"/>
      <c r="AP8" s="1011"/>
      <c r="AQ8" s="348"/>
      <c r="AR8" s="907" t="s">
        <v>285</v>
      </c>
      <c r="AS8" s="892"/>
      <c r="AT8" s="893"/>
      <c r="AU8" s="919">
        <v>0</v>
      </c>
      <c r="AV8" s="919"/>
      <c r="AW8" s="919"/>
      <c r="AX8" s="919"/>
      <c r="AY8" s="919"/>
      <c r="AZ8" s="919"/>
      <c r="BA8" s="919"/>
      <c r="BB8" s="892" t="s">
        <v>280</v>
      </c>
      <c r="BC8" s="893"/>
      <c r="BD8" s="348"/>
      <c r="BE8" s="1036"/>
      <c r="BF8" s="1037"/>
      <c r="BG8" s="1037"/>
      <c r="BH8" s="1037"/>
      <c r="BI8" s="1037"/>
      <c r="BJ8" s="1037"/>
      <c r="BK8" s="1037"/>
      <c r="BL8" s="1037"/>
      <c r="BM8" s="1037"/>
      <c r="BN8" s="1037"/>
      <c r="BO8" s="1037"/>
      <c r="BP8" s="1037"/>
      <c r="BQ8" s="1037"/>
      <c r="BR8" s="1037"/>
      <c r="BS8" s="1037"/>
      <c r="BT8" s="1037"/>
      <c r="BU8" s="1037"/>
      <c r="BV8" s="1037"/>
      <c r="BW8" s="1037"/>
      <c r="BX8" s="1037"/>
      <c r="BY8" s="1037"/>
      <c r="BZ8" s="1037"/>
      <c r="CA8" s="1037"/>
      <c r="CB8" s="1037"/>
      <c r="CC8" s="1037"/>
      <c r="CD8" s="1037"/>
      <c r="CE8" s="1037"/>
      <c r="CF8" s="1037"/>
      <c r="CG8" s="1037"/>
      <c r="CH8" s="1037"/>
      <c r="CI8" s="1037"/>
      <c r="CJ8" s="1037"/>
      <c r="CK8" s="1037"/>
      <c r="CL8" s="1037"/>
      <c r="CM8" s="1037"/>
      <c r="CN8" s="1037"/>
      <c r="CO8" s="1037"/>
      <c r="CP8" s="1037"/>
      <c r="CQ8" s="1037"/>
      <c r="CR8" s="1038"/>
      <c r="CS8" s="1052"/>
      <c r="CT8" s="1052"/>
      <c r="CU8" s="1052"/>
      <c r="CV8" s="1052"/>
      <c r="CW8" s="1052"/>
      <c r="CX8" s="1052"/>
      <c r="CY8" s="1052"/>
      <c r="CZ8" s="1052"/>
      <c r="DA8" s="1052"/>
      <c r="DB8" s="348"/>
      <c r="DC8" s="348"/>
      <c r="DD8" s="348"/>
      <c r="DE8" s="348"/>
      <c r="DF8" s="348"/>
      <c r="DG8" s="348"/>
      <c r="DH8" s="330"/>
      <c r="DI8" s="330"/>
      <c r="DJ8" s="330"/>
      <c r="DK8" s="330"/>
      <c r="DL8" s="330"/>
      <c r="DM8" s="330"/>
      <c r="DN8" s="330"/>
      <c r="DO8" s="330"/>
      <c r="DP8" s="330"/>
      <c r="DQ8" s="330"/>
      <c r="DR8" s="330"/>
      <c r="DS8" s="330"/>
      <c r="DT8" s="330"/>
      <c r="DU8" s="330"/>
      <c r="DV8" s="330"/>
      <c r="DW8" s="330"/>
      <c r="DX8" s="330"/>
      <c r="DY8" s="330"/>
      <c r="DZ8" s="330"/>
      <c r="EA8" s="330"/>
      <c r="EB8" s="330"/>
      <c r="EC8" s="330"/>
      <c r="ED8" s="330"/>
      <c r="EE8" s="330"/>
    </row>
    <row r="9" spans="1:135" ht="9" customHeight="1">
      <c r="A9" s="1054"/>
      <c r="B9" s="1012"/>
      <c r="C9" s="1012"/>
      <c r="D9" s="1012"/>
      <c r="E9" s="1012"/>
      <c r="F9" s="1012"/>
      <c r="G9" s="1012"/>
      <c r="H9" s="1012"/>
      <c r="I9" s="1012"/>
      <c r="J9" s="1012"/>
      <c r="K9" s="1012"/>
      <c r="L9" s="1012"/>
      <c r="M9" s="1012"/>
      <c r="N9" s="1013"/>
      <c r="O9" s="908"/>
      <c r="P9" s="914"/>
      <c r="Q9" s="908"/>
      <c r="R9" s="909"/>
      <c r="S9" s="908"/>
      <c r="T9" s="914"/>
      <c r="U9" s="908"/>
      <c r="V9" s="914"/>
      <c r="W9" s="908"/>
      <c r="X9" s="909"/>
      <c r="Y9" s="908"/>
      <c r="Z9" s="914"/>
      <c r="AA9" s="908"/>
      <c r="AB9" s="909"/>
      <c r="AC9" s="908"/>
      <c r="AD9" s="914"/>
      <c r="AE9" s="908"/>
      <c r="AF9" s="909"/>
      <c r="AG9" s="908"/>
      <c r="AH9" s="914"/>
      <c r="AI9" s="908"/>
      <c r="AJ9" s="909"/>
      <c r="AK9" s="1020">
        <v>0</v>
      </c>
      <c r="AL9" s="1063"/>
      <c r="AM9" s="1020">
        <v>0</v>
      </c>
      <c r="AN9" s="1021"/>
      <c r="AO9" s="1020">
        <v>0</v>
      </c>
      <c r="AP9" s="1021"/>
      <c r="AQ9" s="348"/>
      <c r="AR9" s="1054"/>
      <c r="AS9" s="1012"/>
      <c r="AT9" s="1013"/>
      <c r="AU9" s="920"/>
      <c r="AV9" s="920"/>
      <c r="AW9" s="920"/>
      <c r="AX9" s="920"/>
      <c r="AY9" s="920"/>
      <c r="AZ9" s="920"/>
      <c r="BA9" s="920"/>
      <c r="BB9" s="1012"/>
      <c r="BC9" s="1013"/>
      <c r="BD9" s="348"/>
      <c r="BE9" s="1039"/>
      <c r="BF9" s="1040"/>
      <c r="BG9" s="1040"/>
      <c r="BH9" s="1040"/>
      <c r="BI9" s="1040"/>
      <c r="BJ9" s="1040"/>
      <c r="BK9" s="1040"/>
      <c r="BL9" s="1040"/>
      <c r="BM9" s="1040"/>
      <c r="BN9" s="1040"/>
      <c r="BO9" s="1040"/>
      <c r="BP9" s="1040"/>
      <c r="BQ9" s="1040"/>
      <c r="BR9" s="1040"/>
      <c r="BS9" s="1040"/>
      <c r="BT9" s="1040"/>
      <c r="BU9" s="1040"/>
      <c r="BV9" s="1040"/>
      <c r="BW9" s="1040"/>
      <c r="BX9" s="1040"/>
      <c r="BY9" s="1040"/>
      <c r="BZ9" s="1040"/>
      <c r="CA9" s="1040"/>
      <c r="CB9" s="1040"/>
      <c r="CC9" s="1040"/>
      <c r="CD9" s="1040"/>
      <c r="CE9" s="1040"/>
      <c r="CF9" s="1040"/>
      <c r="CG9" s="1040"/>
      <c r="CH9" s="1040"/>
      <c r="CI9" s="1040"/>
      <c r="CJ9" s="1040"/>
      <c r="CK9" s="1040"/>
      <c r="CL9" s="1040"/>
      <c r="CM9" s="1040"/>
      <c r="CN9" s="1040"/>
      <c r="CO9" s="1040"/>
      <c r="CP9" s="1040"/>
      <c r="CQ9" s="1040"/>
      <c r="CR9" s="1041"/>
      <c r="CS9" s="1110"/>
      <c r="CT9" s="1110"/>
      <c r="CU9" s="1110"/>
      <c r="CV9" s="1110"/>
      <c r="CW9" s="1110"/>
      <c r="CX9" s="1110"/>
      <c r="CY9" s="1110"/>
      <c r="CZ9" s="1110"/>
      <c r="DA9" s="1110"/>
      <c r="DB9" s="348"/>
      <c r="DC9" s="348"/>
      <c r="DD9" s="348"/>
      <c r="DE9" s="348"/>
      <c r="DF9" s="348"/>
      <c r="DG9" s="348"/>
      <c r="DH9" s="330"/>
      <c r="DI9" s="330"/>
      <c r="DJ9" s="330"/>
      <c r="DK9" s="330"/>
      <c r="DL9" s="330"/>
      <c r="DM9" s="330"/>
      <c r="DN9" s="330"/>
      <c r="DO9" s="330"/>
      <c r="DP9" s="330"/>
      <c r="DQ9" s="330"/>
      <c r="DR9" s="330"/>
      <c r="DS9" s="330"/>
      <c r="DT9" s="330"/>
      <c r="DU9" s="330"/>
      <c r="DV9" s="330"/>
      <c r="DW9" s="330"/>
      <c r="DX9" s="330"/>
      <c r="DY9" s="330"/>
      <c r="DZ9" s="330"/>
      <c r="EA9" s="330"/>
      <c r="EB9" s="330"/>
      <c r="EC9" s="330"/>
      <c r="ED9" s="330"/>
      <c r="EE9" s="330"/>
    </row>
    <row r="10" spans="1:135" ht="9" customHeight="1">
      <c r="A10" s="1054"/>
      <c r="B10" s="1012"/>
      <c r="C10" s="1012"/>
      <c r="D10" s="1012"/>
      <c r="E10" s="1012"/>
      <c r="F10" s="1012"/>
      <c r="G10" s="1012"/>
      <c r="H10" s="1012"/>
      <c r="I10" s="1012"/>
      <c r="J10" s="1012"/>
      <c r="K10" s="1012"/>
      <c r="L10" s="1012"/>
      <c r="M10" s="1012"/>
      <c r="N10" s="1013"/>
      <c r="O10" s="915"/>
      <c r="P10" s="916"/>
      <c r="Q10" s="910"/>
      <c r="R10" s="911"/>
      <c r="S10" s="915"/>
      <c r="T10" s="916"/>
      <c r="U10" s="915"/>
      <c r="V10" s="916"/>
      <c r="W10" s="910"/>
      <c r="X10" s="911"/>
      <c r="Y10" s="915"/>
      <c r="Z10" s="916"/>
      <c r="AA10" s="910"/>
      <c r="AB10" s="911"/>
      <c r="AC10" s="915"/>
      <c r="AD10" s="916"/>
      <c r="AE10" s="910"/>
      <c r="AF10" s="911"/>
      <c r="AG10" s="915"/>
      <c r="AH10" s="916"/>
      <c r="AI10" s="910"/>
      <c r="AJ10" s="911"/>
      <c r="AK10" s="1064"/>
      <c r="AL10" s="1065"/>
      <c r="AM10" s="1022"/>
      <c r="AN10" s="1023"/>
      <c r="AO10" s="1022"/>
      <c r="AP10" s="1023"/>
      <c r="AQ10" s="348"/>
      <c r="AR10" s="823"/>
      <c r="AS10" s="815"/>
      <c r="AT10" s="895"/>
      <c r="AU10" s="921"/>
      <c r="AV10" s="921"/>
      <c r="AW10" s="921"/>
      <c r="AX10" s="921"/>
      <c r="AY10" s="921"/>
      <c r="AZ10" s="921"/>
      <c r="BA10" s="921"/>
      <c r="BB10" s="815"/>
      <c r="BC10" s="895"/>
      <c r="BD10" s="348"/>
      <c r="BE10" s="2323" t="s">
        <v>284</v>
      </c>
      <c r="BF10" s="2324"/>
      <c r="BG10" s="2324"/>
      <c r="BH10" s="2324"/>
      <c r="BI10" s="2324"/>
      <c r="BJ10" s="2324"/>
      <c r="BK10" s="2324"/>
      <c r="BL10" s="2324"/>
      <c r="BM10" s="846"/>
      <c r="BN10" s="1034"/>
      <c r="BO10" s="1034"/>
      <c r="BP10" s="1034"/>
      <c r="BQ10" s="1034"/>
      <c r="BR10" s="1034"/>
      <c r="BS10" s="1034"/>
      <c r="BT10" s="1034"/>
      <c r="BU10" s="1034"/>
      <c r="BV10" s="1034"/>
      <c r="BW10" s="1034"/>
      <c r="BX10" s="1034"/>
      <c r="BY10" s="1034"/>
      <c r="BZ10" s="1034"/>
      <c r="CA10" s="1034"/>
      <c r="CB10" s="846" t="s">
        <v>283</v>
      </c>
      <c r="CC10" s="846"/>
      <c r="CD10" s="846"/>
      <c r="CE10" s="846"/>
      <c r="CF10" s="846"/>
      <c r="CG10" s="1048"/>
      <c r="CH10" s="1048"/>
      <c r="CI10" s="1048"/>
      <c r="CJ10" s="1048"/>
      <c r="CK10" s="1048"/>
      <c r="CL10" s="846" t="s">
        <v>282</v>
      </c>
      <c r="CM10" s="846"/>
      <c r="CN10" s="1048"/>
      <c r="CO10" s="1048"/>
      <c r="CP10" s="1048"/>
      <c r="CQ10" s="1048"/>
      <c r="CR10" s="1049"/>
      <c r="CS10" s="1110"/>
      <c r="CT10" s="1110"/>
      <c r="CU10" s="1110"/>
      <c r="CV10" s="1110"/>
      <c r="CW10" s="1110"/>
      <c r="CX10" s="1110"/>
      <c r="CY10" s="1110"/>
      <c r="CZ10" s="1110"/>
      <c r="DA10" s="1110"/>
      <c r="DB10" s="348"/>
      <c r="DC10" s="348"/>
      <c r="DD10" s="348"/>
      <c r="DE10" s="348"/>
      <c r="DF10" s="348"/>
      <c r="DG10" s="348"/>
      <c r="DH10" s="330"/>
      <c r="DI10" s="330"/>
      <c r="DJ10" s="330"/>
      <c r="DK10" s="330"/>
      <c r="DL10" s="330"/>
      <c r="DM10" s="330"/>
      <c r="DN10" s="330"/>
      <c r="DO10" s="330"/>
      <c r="DP10" s="330"/>
      <c r="DQ10" s="330"/>
      <c r="DR10" s="330"/>
      <c r="DS10" s="330"/>
      <c r="DT10" s="330"/>
      <c r="DU10" s="330"/>
      <c r="DV10" s="330"/>
      <c r="DW10" s="330"/>
      <c r="DX10" s="330"/>
      <c r="DY10" s="330"/>
      <c r="DZ10" s="330"/>
      <c r="EA10" s="330"/>
      <c r="EB10" s="330"/>
      <c r="EC10" s="330"/>
      <c r="ED10" s="330"/>
      <c r="EE10" s="330"/>
    </row>
    <row r="11" spans="1:135" ht="9" customHeight="1">
      <c r="A11" s="1054"/>
      <c r="B11" s="1012"/>
      <c r="C11" s="1012"/>
      <c r="D11" s="1012"/>
      <c r="E11" s="1012"/>
      <c r="F11" s="1012"/>
      <c r="G11" s="1012"/>
      <c r="H11" s="1012"/>
      <c r="I11" s="1012"/>
      <c r="J11" s="1012"/>
      <c r="K11" s="1012"/>
      <c r="L11" s="1012"/>
      <c r="M11" s="1012"/>
      <c r="N11" s="1013"/>
      <c r="O11" s="915"/>
      <c r="P11" s="916"/>
      <c r="Q11" s="910"/>
      <c r="R11" s="911"/>
      <c r="S11" s="915"/>
      <c r="T11" s="916"/>
      <c r="U11" s="915"/>
      <c r="V11" s="916"/>
      <c r="W11" s="910"/>
      <c r="X11" s="911"/>
      <c r="Y11" s="915"/>
      <c r="Z11" s="916"/>
      <c r="AA11" s="910"/>
      <c r="AB11" s="911"/>
      <c r="AC11" s="915"/>
      <c r="AD11" s="916"/>
      <c r="AE11" s="910"/>
      <c r="AF11" s="911"/>
      <c r="AG11" s="915"/>
      <c r="AH11" s="916"/>
      <c r="AI11" s="910"/>
      <c r="AJ11" s="911"/>
      <c r="AK11" s="1064"/>
      <c r="AL11" s="1065"/>
      <c r="AM11" s="1022"/>
      <c r="AN11" s="1023"/>
      <c r="AO11" s="1022"/>
      <c r="AP11" s="1023"/>
      <c r="AQ11" s="348"/>
      <c r="AR11" s="907" t="s">
        <v>281</v>
      </c>
      <c r="AS11" s="892"/>
      <c r="AT11" s="893"/>
      <c r="AU11" s="919">
        <v>0</v>
      </c>
      <c r="AV11" s="919"/>
      <c r="AW11" s="919"/>
      <c r="AX11" s="919"/>
      <c r="AY11" s="919"/>
      <c r="AZ11" s="919"/>
      <c r="BA11" s="919"/>
      <c r="BB11" s="892" t="s">
        <v>280</v>
      </c>
      <c r="BC11" s="893"/>
      <c r="BD11" s="348"/>
      <c r="BE11" s="2325"/>
      <c r="BF11" s="2326"/>
      <c r="BG11" s="2326"/>
      <c r="BH11" s="2326"/>
      <c r="BI11" s="2326"/>
      <c r="BJ11" s="2326"/>
      <c r="BK11" s="2326"/>
      <c r="BL11" s="2326"/>
      <c r="BM11" s="1035"/>
      <c r="BN11" s="1035"/>
      <c r="BO11" s="1035"/>
      <c r="BP11" s="1035"/>
      <c r="BQ11" s="1035"/>
      <c r="BR11" s="1035"/>
      <c r="BS11" s="1035"/>
      <c r="BT11" s="1035"/>
      <c r="BU11" s="1035"/>
      <c r="BV11" s="1035"/>
      <c r="BW11" s="1035"/>
      <c r="BX11" s="1035"/>
      <c r="BY11" s="1035"/>
      <c r="BZ11" s="1035"/>
      <c r="CA11" s="1035"/>
      <c r="CB11" s="1109"/>
      <c r="CC11" s="1109"/>
      <c r="CD11" s="1109"/>
      <c r="CE11" s="1109"/>
      <c r="CF11" s="1109"/>
      <c r="CG11" s="1050"/>
      <c r="CH11" s="1050"/>
      <c r="CI11" s="1050"/>
      <c r="CJ11" s="1050"/>
      <c r="CK11" s="1050"/>
      <c r="CL11" s="1109"/>
      <c r="CM11" s="1109"/>
      <c r="CN11" s="1050"/>
      <c r="CO11" s="1050"/>
      <c r="CP11" s="1050"/>
      <c r="CQ11" s="1050"/>
      <c r="CR11" s="1051"/>
      <c r="CS11" s="1110"/>
      <c r="CT11" s="1110"/>
      <c r="CU11" s="1110"/>
      <c r="CV11" s="1110"/>
      <c r="CW11" s="1110"/>
      <c r="CX11" s="1110"/>
      <c r="CY11" s="1110"/>
      <c r="CZ11" s="1110"/>
      <c r="DA11" s="1110"/>
      <c r="DB11" s="348"/>
      <c r="DC11" s="348"/>
      <c r="DD11" s="348"/>
      <c r="DE11" s="348"/>
      <c r="DF11" s="348"/>
      <c r="DG11" s="348"/>
      <c r="DH11" s="330"/>
      <c r="DI11" s="330"/>
      <c r="DJ11" s="330"/>
      <c r="DK11" s="330"/>
      <c r="DL11" s="330"/>
      <c r="DM11" s="330"/>
      <c r="DN11" s="330"/>
      <c r="DO11" s="330"/>
      <c r="DP11" s="330"/>
      <c r="DQ11" s="330"/>
      <c r="DR11" s="330"/>
      <c r="DS11" s="330"/>
      <c r="DT11" s="330"/>
      <c r="DU11" s="330"/>
      <c r="DV11" s="330"/>
      <c r="DW11" s="330"/>
      <c r="DX11" s="330"/>
      <c r="DY11" s="330"/>
      <c r="DZ11" s="330"/>
      <c r="EA11" s="330"/>
      <c r="EB11" s="330"/>
      <c r="EC11" s="330"/>
      <c r="ED11" s="330"/>
      <c r="EE11" s="330"/>
    </row>
    <row r="12" spans="1:135" ht="9" customHeight="1">
      <c r="A12" s="1054"/>
      <c r="B12" s="1012"/>
      <c r="C12" s="1012"/>
      <c r="D12" s="1012"/>
      <c r="E12" s="1012"/>
      <c r="F12" s="1012"/>
      <c r="G12" s="1012"/>
      <c r="H12" s="1012"/>
      <c r="I12" s="1012"/>
      <c r="J12" s="1012"/>
      <c r="K12" s="1012"/>
      <c r="L12" s="1012"/>
      <c r="M12" s="1012"/>
      <c r="N12" s="1013"/>
      <c r="O12" s="915"/>
      <c r="P12" s="916"/>
      <c r="Q12" s="910"/>
      <c r="R12" s="911"/>
      <c r="S12" s="915"/>
      <c r="T12" s="916"/>
      <c r="U12" s="915"/>
      <c r="V12" s="916"/>
      <c r="W12" s="910"/>
      <c r="X12" s="911"/>
      <c r="Y12" s="915"/>
      <c r="Z12" s="916"/>
      <c r="AA12" s="910"/>
      <c r="AB12" s="911"/>
      <c r="AC12" s="915"/>
      <c r="AD12" s="916"/>
      <c r="AE12" s="910"/>
      <c r="AF12" s="911"/>
      <c r="AG12" s="915"/>
      <c r="AH12" s="916"/>
      <c r="AI12" s="910"/>
      <c r="AJ12" s="911"/>
      <c r="AK12" s="1064"/>
      <c r="AL12" s="1065"/>
      <c r="AM12" s="1022"/>
      <c r="AN12" s="1023"/>
      <c r="AO12" s="1022"/>
      <c r="AP12" s="1023"/>
      <c r="AQ12" s="348"/>
      <c r="AR12" s="1054"/>
      <c r="AS12" s="1012"/>
      <c r="AT12" s="1013"/>
      <c r="AU12" s="920"/>
      <c r="AV12" s="920"/>
      <c r="AW12" s="920"/>
      <c r="AX12" s="920"/>
      <c r="AY12" s="920"/>
      <c r="AZ12" s="920"/>
      <c r="BA12" s="920"/>
      <c r="BB12" s="1012"/>
      <c r="BC12" s="1013"/>
      <c r="BD12" s="348"/>
      <c r="BE12" s="1036"/>
      <c r="BF12" s="1037"/>
      <c r="BG12" s="1037"/>
      <c r="BH12" s="1037"/>
      <c r="BI12" s="1037"/>
      <c r="BJ12" s="1037"/>
      <c r="BK12" s="1037"/>
      <c r="BL12" s="1037"/>
      <c r="BM12" s="1037"/>
      <c r="BN12" s="1037"/>
      <c r="BO12" s="1037"/>
      <c r="BP12" s="1037"/>
      <c r="BQ12" s="1037"/>
      <c r="BR12" s="1037"/>
      <c r="BS12" s="1037"/>
      <c r="BT12" s="1037"/>
      <c r="BU12" s="1037"/>
      <c r="BV12" s="1037"/>
      <c r="BW12" s="1037"/>
      <c r="BX12" s="1037"/>
      <c r="BY12" s="1037"/>
      <c r="BZ12" s="1037"/>
      <c r="CA12" s="1037"/>
      <c r="CB12" s="1037"/>
      <c r="CC12" s="1037"/>
      <c r="CD12" s="1037"/>
      <c r="CE12" s="1037"/>
      <c r="CF12" s="1037"/>
      <c r="CG12" s="1037"/>
      <c r="CH12" s="1037"/>
      <c r="CI12" s="1037"/>
      <c r="CJ12" s="1037"/>
      <c r="CK12" s="1037"/>
      <c r="CL12" s="1037"/>
      <c r="CM12" s="1037"/>
      <c r="CN12" s="1037"/>
      <c r="CO12" s="1037"/>
      <c r="CP12" s="1037"/>
      <c r="CQ12" s="1037"/>
      <c r="CR12" s="1038"/>
      <c r="CS12" s="1110"/>
      <c r="CT12" s="1110"/>
      <c r="CU12" s="1110"/>
      <c r="CV12" s="1110"/>
      <c r="CW12" s="1110"/>
      <c r="CX12" s="1110"/>
      <c r="CY12" s="1110"/>
      <c r="CZ12" s="1110"/>
      <c r="DA12" s="1110"/>
      <c r="DB12" s="348"/>
      <c r="DC12" s="348"/>
      <c r="DD12" s="348"/>
      <c r="DE12" s="348"/>
      <c r="DF12" s="348"/>
      <c r="DG12" s="348"/>
      <c r="DH12" s="330"/>
      <c r="DI12" s="330"/>
      <c r="DJ12" s="330"/>
      <c r="DK12" s="330"/>
      <c r="DL12" s="330"/>
      <c r="DM12" s="330"/>
      <c r="DN12" s="330"/>
      <c r="DO12" s="330"/>
      <c r="DP12" s="330"/>
      <c r="DQ12" s="330"/>
      <c r="DR12" s="330"/>
      <c r="DS12" s="330"/>
      <c r="DT12" s="330"/>
      <c r="DU12" s="330"/>
      <c r="DV12" s="330"/>
      <c r="DW12" s="330"/>
      <c r="DX12" s="330"/>
      <c r="DY12" s="330"/>
      <c r="DZ12" s="330"/>
      <c r="EA12" s="330"/>
      <c r="EB12" s="330"/>
      <c r="EC12" s="330"/>
      <c r="ED12" s="330"/>
      <c r="EE12" s="330"/>
    </row>
    <row r="13" spans="1:135" ht="9" customHeight="1">
      <c r="A13" s="823"/>
      <c r="B13" s="815"/>
      <c r="C13" s="815"/>
      <c r="D13" s="815"/>
      <c r="E13" s="815"/>
      <c r="F13" s="815"/>
      <c r="G13" s="815"/>
      <c r="H13" s="815"/>
      <c r="I13" s="815"/>
      <c r="J13" s="815"/>
      <c r="K13" s="815"/>
      <c r="L13" s="815"/>
      <c r="M13" s="815"/>
      <c r="N13" s="895"/>
      <c r="O13" s="917"/>
      <c r="P13" s="918"/>
      <c r="Q13" s="912"/>
      <c r="R13" s="913"/>
      <c r="S13" s="917"/>
      <c r="T13" s="918"/>
      <c r="U13" s="917"/>
      <c r="V13" s="918"/>
      <c r="W13" s="912"/>
      <c r="X13" s="913"/>
      <c r="Y13" s="917"/>
      <c r="Z13" s="918"/>
      <c r="AA13" s="912"/>
      <c r="AB13" s="913"/>
      <c r="AC13" s="917"/>
      <c r="AD13" s="918"/>
      <c r="AE13" s="912"/>
      <c r="AF13" s="913"/>
      <c r="AG13" s="917"/>
      <c r="AH13" s="918"/>
      <c r="AI13" s="912"/>
      <c r="AJ13" s="913"/>
      <c r="AK13" s="1066"/>
      <c r="AL13" s="1067"/>
      <c r="AM13" s="1024"/>
      <c r="AN13" s="1025"/>
      <c r="AO13" s="1024"/>
      <c r="AP13" s="1025"/>
      <c r="AQ13" s="348"/>
      <c r="AR13" s="823"/>
      <c r="AS13" s="815"/>
      <c r="AT13" s="895"/>
      <c r="AU13" s="921"/>
      <c r="AV13" s="921"/>
      <c r="AW13" s="921"/>
      <c r="AX13" s="921"/>
      <c r="AY13" s="921"/>
      <c r="AZ13" s="921"/>
      <c r="BA13" s="921"/>
      <c r="BB13" s="815"/>
      <c r="BC13" s="895"/>
      <c r="BD13" s="348"/>
      <c r="BE13" s="1039"/>
      <c r="BF13" s="1040"/>
      <c r="BG13" s="1040"/>
      <c r="BH13" s="1040"/>
      <c r="BI13" s="1040"/>
      <c r="BJ13" s="1040"/>
      <c r="BK13" s="1040"/>
      <c r="BL13" s="1040"/>
      <c r="BM13" s="1040"/>
      <c r="BN13" s="1040"/>
      <c r="BO13" s="1040"/>
      <c r="BP13" s="1040"/>
      <c r="BQ13" s="1040"/>
      <c r="BR13" s="1040"/>
      <c r="BS13" s="1040"/>
      <c r="BT13" s="1040"/>
      <c r="BU13" s="1040"/>
      <c r="BV13" s="1040"/>
      <c r="BW13" s="1040"/>
      <c r="BX13" s="1040"/>
      <c r="BY13" s="1040"/>
      <c r="BZ13" s="1040"/>
      <c r="CA13" s="1040"/>
      <c r="CB13" s="1040"/>
      <c r="CC13" s="1040"/>
      <c r="CD13" s="1040"/>
      <c r="CE13" s="1040"/>
      <c r="CF13" s="1040"/>
      <c r="CG13" s="1040"/>
      <c r="CH13" s="1040"/>
      <c r="CI13" s="1040"/>
      <c r="CJ13" s="1040"/>
      <c r="CK13" s="1040"/>
      <c r="CL13" s="1040"/>
      <c r="CM13" s="1040"/>
      <c r="CN13" s="1040"/>
      <c r="CO13" s="1040"/>
      <c r="CP13" s="1040"/>
      <c r="CQ13" s="1040"/>
      <c r="CR13" s="1041"/>
      <c r="CS13" s="1110"/>
      <c r="CT13" s="1110"/>
      <c r="CU13" s="1110"/>
      <c r="CV13" s="1110"/>
      <c r="CW13" s="1110"/>
      <c r="CX13" s="1110"/>
      <c r="CY13" s="1110"/>
      <c r="CZ13" s="1110"/>
      <c r="DA13" s="1110"/>
      <c r="DB13" s="348"/>
      <c r="DC13" s="348"/>
      <c r="DD13" s="348"/>
      <c r="DE13" s="348"/>
      <c r="DF13" s="348"/>
      <c r="DG13" s="348"/>
      <c r="DH13" s="330"/>
      <c r="DI13" s="330"/>
      <c r="DJ13" s="330"/>
      <c r="DK13" s="330"/>
      <c r="DL13" s="330"/>
      <c r="DM13" s="330"/>
      <c r="DN13" s="330"/>
      <c r="DO13" s="330"/>
      <c r="DP13" s="330"/>
      <c r="DQ13" s="330"/>
      <c r="DR13" s="330"/>
      <c r="DS13" s="330"/>
      <c r="DT13" s="330"/>
      <c r="DU13" s="330"/>
      <c r="DV13" s="330"/>
      <c r="DW13" s="330"/>
      <c r="DX13" s="330"/>
      <c r="DY13" s="330"/>
      <c r="DZ13" s="330"/>
      <c r="EA13" s="330"/>
      <c r="EB13" s="330"/>
      <c r="EC13" s="330"/>
      <c r="ED13" s="330"/>
      <c r="EE13" s="330"/>
    </row>
    <row r="14" spans="1:135" ht="12" customHeight="1">
      <c r="A14" s="330"/>
      <c r="B14" s="330"/>
      <c r="C14" s="330"/>
      <c r="D14" s="330"/>
      <c r="E14" s="330"/>
      <c r="F14" s="330"/>
      <c r="G14" s="330"/>
      <c r="H14" s="330"/>
      <c r="I14" s="330"/>
      <c r="J14" s="330"/>
      <c r="K14" s="330"/>
      <c r="L14" s="330"/>
      <c r="M14" s="330"/>
      <c r="N14" s="330"/>
      <c r="O14" s="330"/>
      <c r="P14" s="330"/>
      <c r="Q14" s="330"/>
      <c r="R14" s="330"/>
      <c r="S14" s="330"/>
      <c r="T14" s="330"/>
      <c r="U14" s="330"/>
      <c r="V14" s="330"/>
      <c r="W14" s="330"/>
      <c r="X14" s="330"/>
      <c r="Y14" s="330"/>
      <c r="Z14" s="330"/>
      <c r="AA14" s="330"/>
      <c r="AB14" s="330"/>
      <c r="AC14" s="330"/>
      <c r="AD14" s="330"/>
      <c r="AE14" s="330"/>
      <c r="AF14" s="330"/>
      <c r="AG14" s="330"/>
      <c r="AH14" s="330"/>
      <c r="AI14" s="330"/>
      <c r="AJ14" s="330"/>
      <c r="AK14" s="330"/>
      <c r="AL14" s="330"/>
      <c r="AM14" s="330"/>
      <c r="AN14" s="330"/>
      <c r="AO14" s="330"/>
      <c r="AP14" s="330"/>
      <c r="AQ14" s="330"/>
      <c r="AR14" s="330"/>
      <c r="AS14" s="330"/>
      <c r="AT14" s="330"/>
      <c r="AU14" s="330"/>
      <c r="AV14" s="330"/>
      <c r="AW14" s="330"/>
      <c r="AX14" s="330"/>
      <c r="AY14" s="330"/>
      <c r="AZ14" s="330"/>
      <c r="BA14" s="330"/>
      <c r="BB14" s="330"/>
      <c r="BC14" s="330"/>
      <c r="BD14" s="330"/>
      <c r="BE14" s="330"/>
      <c r="BF14" s="330"/>
      <c r="BG14" s="330"/>
      <c r="BH14" s="330"/>
      <c r="BI14" s="330"/>
      <c r="BJ14" s="330"/>
      <c r="BK14" s="330"/>
      <c r="BL14" s="330"/>
      <c r="BM14" s="330"/>
      <c r="BN14" s="330"/>
      <c r="BO14" s="330"/>
      <c r="BP14" s="330"/>
      <c r="BQ14" s="330"/>
      <c r="BR14" s="330"/>
      <c r="BS14" s="330"/>
      <c r="BT14" s="330"/>
      <c r="BU14" s="330"/>
      <c r="BV14" s="330"/>
      <c r="BW14" s="330"/>
      <c r="BX14" s="330"/>
      <c r="BY14" s="330"/>
      <c r="BZ14" s="330"/>
      <c r="CA14" s="330"/>
      <c r="CB14" s="330"/>
      <c r="CC14" s="330"/>
      <c r="CD14" s="330"/>
      <c r="CE14" s="330"/>
      <c r="CF14" s="330"/>
      <c r="CG14" s="330"/>
      <c r="CH14" s="330"/>
      <c r="CI14" s="330"/>
      <c r="CJ14" s="330"/>
      <c r="CK14" s="330"/>
      <c r="CL14" s="330"/>
      <c r="CM14" s="330"/>
      <c r="CN14" s="330"/>
      <c r="CO14" s="330"/>
      <c r="CP14" s="330"/>
      <c r="CQ14" s="330"/>
      <c r="CR14" s="330"/>
      <c r="CS14" s="330"/>
      <c r="CT14" s="330"/>
      <c r="CU14" s="330"/>
      <c r="CV14" s="330"/>
      <c r="CW14" s="330"/>
      <c r="CX14" s="330"/>
      <c r="CY14" s="330"/>
      <c r="CZ14" s="330"/>
      <c r="DA14" s="330"/>
      <c r="DB14" s="330"/>
      <c r="DC14" s="330"/>
      <c r="DD14" s="330"/>
      <c r="DE14" s="330"/>
      <c r="DF14" s="330"/>
      <c r="DG14" s="330"/>
      <c r="DH14" s="330"/>
      <c r="DI14" s="330"/>
      <c r="DJ14" s="330"/>
      <c r="DK14" s="330"/>
      <c r="DL14" s="330"/>
      <c r="DM14" s="330"/>
      <c r="DN14" s="330"/>
      <c r="DO14" s="330"/>
      <c r="DP14" s="330"/>
      <c r="DQ14" s="330"/>
      <c r="DR14" s="330"/>
      <c r="DS14" s="330"/>
      <c r="DT14" s="330"/>
      <c r="DU14" s="330"/>
      <c r="DV14" s="330"/>
      <c r="DW14" s="330"/>
      <c r="DX14" s="330"/>
      <c r="DY14" s="330"/>
      <c r="DZ14" s="330"/>
      <c r="EA14" s="330"/>
      <c r="EB14" s="330"/>
    </row>
    <row r="15" spans="1:135" ht="14" customHeight="1">
      <c r="A15" s="347"/>
      <c r="B15" s="346"/>
      <c r="C15" s="346"/>
      <c r="D15" s="346"/>
      <c r="E15" s="346"/>
      <c r="F15" s="346"/>
      <c r="G15" s="346"/>
      <c r="H15" s="346"/>
      <c r="I15" s="1058" t="s">
        <v>279</v>
      </c>
      <c r="J15" s="1058"/>
      <c r="K15" s="1058"/>
      <c r="L15" s="1058"/>
      <c r="M15" s="1058"/>
      <c r="N15" s="1059"/>
      <c r="O15" s="1070" t="s">
        <v>278</v>
      </c>
      <c r="P15" s="1043"/>
      <c r="Q15" s="1043"/>
      <c r="R15" s="1043"/>
      <c r="S15" s="1043"/>
      <c r="T15" s="1043"/>
      <c r="U15" s="1043"/>
      <c r="V15" s="1043"/>
      <c r="W15" s="1043"/>
      <c r="X15" s="1043"/>
      <c r="Y15" s="1043"/>
      <c r="Z15" s="1043"/>
      <c r="AA15" s="1043"/>
      <c r="AB15" s="1043"/>
      <c r="AC15" s="1043"/>
      <c r="AD15" s="1043"/>
      <c r="AE15" s="1043"/>
      <c r="AF15" s="1043"/>
      <c r="AG15" s="1043"/>
      <c r="AH15" s="1043"/>
      <c r="AI15" s="1043"/>
      <c r="AJ15" s="1043"/>
      <c r="AK15" s="1043"/>
      <c r="AL15" s="1043"/>
      <c r="AM15" s="1043"/>
      <c r="AN15" s="1043"/>
      <c r="AO15" s="1043"/>
      <c r="AP15" s="1043"/>
      <c r="AQ15" s="1043"/>
      <c r="AR15" s="1043"/>
      <c r="AS15" s="1043"/>
      <c r="AT15" s="1043"/>
      <c r="AU15" s="1043"/>
      <c r="AV15" s="1043"/>
      <c r="AW15" s="1043"/>
      <c r="AX15" s="1043"/>
      <c r="AY15" s="1043"/>
      <c r="AZ15" s="1043"/>
      <c r="BA15" s="1043"/>
      <c r="BB15" s="1043"/>
      <c r="BC15" s="1043"/>
      <c r="BD15" s="1043"/>
      <c r="BE15" s="1043"/>
      <c r="BF15" s="1043"/>
      <c r="BG15" s="1043"/>
      <c r="BH15" s="1043"/>
      <c r="BI15" s="1043"/>
      <c r="BJ15" s="1043"/>
      <c r="BK15" s="1043"/>
      <c r="BL15" s="1043"/>
      <c r="BM15" s="1043"/>
      <c r="BN15" s="1071"/>
      <c r="BO15" s="816" t="s">
        <v>277</v>
      </c>
      <c r="BP15" s="817"/>
      <c r="BQ15" s="817"/>
      <c r="BR15" s="817"/>
      <c r="BS15" s="817"/>
      <c r="BT15" s="817"/>
      <c r="BU15" s="817"/>
      <c r="BV15" s="817"/>
      <c r="BW15" s="817"/>
      <c r="BX15" s="817"/>
      <c r="BY15" s="817"/>
      <c r="BZ15" s="817"/>
      <c r="CA15" s="817"/>
      <c r="CB15" s="817"/>
      <c r="CC15" s="817"/>
      <c r="CD15" s="817"/>
      <c r="CE15" s="817"/>
      <c r="CF15" s="817"/>
      <c r="CG15" s="817"/>
      <c r="CH15" s="817"/>
      <c r="CI15" s="817"/>
      <c r="CJ15" s="817"/>
      <c r="CK15" s="817"/>
      <c r="CL15" s="817"/>
      <c r="CM15" s="817"/>
      <c r="CN15" s="817"/>
      <c r="CO15" s="817"/>
      <c r="CP15" s="817"/>
      <c r="CQ15" s="817"/>
      <c r="CR15" s="817"/>
      <c r="CS15" s="817"/>
      <c r="CT15" s="817"/>
      <c r="CU15" s="817"/>
      <c r="CV15" s="817"/>
      <c r="CW15" s="817"/>
      <c r="CX15" s="817"/>
      <c r="CY15" s="817"/>
      <c r="CZ15" s="817"/>
      <c r="DA15" s="817"/>
      <c r="DB15" s="330"/>
      <c r="DC15" s="330"/>
      <c r="DD15" s="330"/>
      <c r="DE15" s="330"/>
      <c r="DF15" s="330"/>
      <c r="DG15" s="330"/>
      <c r="DH15" s="330"/>
      <c r="DI15" s="330"/>
      <c r="DJ15" s="330"/>
      <c r="DK15" s="330"/>
      <c r="DL15" s="330"/>
      <c r="DM15" s="330"/>
      <c r="DN15" s="330"/>
      <c r="DO15" s="330"/>
      <c r="DP15" s="330"/>
      <c r="DQ15" s="330"/>
      <c r="DR15" s="330"/>
      <c r="DS15" s="330"/>
      <c r="DT15" s="330"/>
      <c r="DU15" s="330"/>
      <c r="DV15" s="330"/>
      <c r="DW15" s="330"/>
      <c r="DX15" s="330"/>
      <c r="DY15" s="330"/>
      <c r="DZ15" s="330"/>
      <c r="EA15" s="330"/>
      <c r="EB15" s="330"/>
    </row>
    <row r="16" spans="1:135" ht="14" customHeight="1">
      <c r="A16" s="345"/>
      <c r="B16" s="344"/>
      <c r="C16" s="344"/>
      <c r="D16" s="344"/>
      <c r="E16" s="344"/>
      <c r="F16" s="344"/>
      <c r="G16" s="344"/>
      <c r="H16" s="344"/>
      <c r="I16" s="1060"/>
      <c r="J16" s="1060"/>
      <c r="K16" s="1060"/>
      <c r="L16" s="1060"/>
      <c r="M16" s="1060"/>
      <c r="N16" s="1061"/>
      <c r="O16" s="1072"/>
      <c r="P16" s="1046"/>
      <c r="Q16" s="1046"/>
      <c r="R16" s="1046"/>
      <c r="S16" s="1046"/>
      <c r="T16" s="1046"/>
      <c r="U16" s="1046"/>
      <c r="V16" s="1046"/>
      <c r="W16" s="1046"/>
      <c r="X16" s="1046"/>
      <c r="Y16" s="1046"/>
      <c r="Z16" s="1046"/>
      <c r="AA16" s="1046"/>
      <c r="AB16" s="1046"/>
      <c r="AC16" s="1046"/>
      <c r="AD16" s="1046"/>
      <c r="AE16" s="1046"/>
      <c r="AF16" s="1046"/>
      <c r="AG16" s="1046"/>
      <c r="AH16" s="1046"/>
      <c r="AI16" s="1046"/>
      <c r="AJ16" s="1046"/>
      <c r="AK16" s="1046"/>
      <c r="AL16" s="1046"/>
      <c r="AM16" s="1046"/>
      <c r="AN16" s="1046"/>
      <c r="AO16" s="1046"/>
      <c r="AP16" s="1046"/>
      <c r="AQ16" s="1046"/>
      <c r="AR16" s="1046"/>
      <c r="AS16" s="1046"/>
      <c r="AT16" s="1046"/>
      <c r="AU16" s="1046"/>
      <c r="AV16" s="1046"/>
      <c r="AW16" s="1046"/>
      <c r="AX16" s="1046"/>
      <c r="AY16" s="1046"/>
      <c r="AZ16" s="1046"/>
      <c r="BA16" s="1046"/>
      <c r="BB16" s="1046"/>
      <c r="BC16" s="1046"/>
      <c r="BD16" s="1046"/>
      <c r="BE16" s="1046"/>
      <c r="BF16" s="1046"/>
      <c r="BG16" s="1046"/>
      <c r="BH16" s="1046"/>
      <c r="BI16" s="1046"/>
      <c r="BJ16" s="1046"/>
      <c r="BK16" s="1046"/>
      <c r="BL16" s="1046"/>
      <c r="BM16" s="1046"/>
      <c r="BN16" s="1073"/>
      <c r="BO16" s="818"/>
      <c r="BP16" s="819"/>
      <c r="BQ16" s="819"/>
      <c r="BR16" s="819"/>
      <c r="BS16" s="819"/>
      <c r="BT16" s="819"/>
      <c r="BU16" s="819"/>
      <c r="BV16" s="819"/>
      <c r="BW16" s="819"/>
      <c r="BX16" s="819"/>
      <c r="BY16" s="819"/>
      <c r="BZ16" s="819"/>
      <c r="CA16" s="819"/>
      <c r="CB16" s="819"/>
      <c r="CC16" s="819"/>
      <c r="CD16" s="819"/>
      <c r="CE16" s="819"/>
      <c r="CF16" s="819"/>
      <c r="CG16" s="819"/>
      <c r="CH16" s="819"/>
      <c r="CI16" s="819"/>
      <c r="CJ16" s="819"/>
      <c r="CK16" s="819"/>
      <c r="CL16" s="819"/>
      <c r="CM16" s="819"/>
      <c r="CN16" s="819"/>
      <c r="CO16" s="819"/>
      <c r="CP16" s="819"/>
      <c r="CQ16" s="819"/>
      <c r="CR16" s="819"/>
      <c r="CS16" s="819"/>
      <c r="CT16" s="819"/>
      <c r="CU16" s="819"/>
      <c r="CV16" s="819"/>
      <c r="CW16" s="819"/>
      <c r="CX16" s="819"/>
      <c r="CY16" s="819"/>
      <c r="CZ16" s="819"/>
      <c r="DA16" s="819"/>
      <c r="DB16" s="330"/>
      <c r="DC16" s="330"/>
      <c r="DD16" s="330"/>
      <c r="DE16" s="330"/>
      <c r="DF16" s="330"/>
      <c r="DG16" s="330"/>
      <c r="DH16" s="330"/>
      <c r="DI16" s="330"/>
      <c r="DJ16" s="330"/>
      <c r="DK16" s="330"/>
      <c r="DL16" s="330"/>
      <c r="DM16" s="330"/>
      <c r="DN16" s="330"/>
      <c r="DO16" s="330"/>
      <c r="DP16" s="330"/>
      <c r="DQ16" s="330"/>
      <c r="DR16" s="330"/>
      <c r="DS16" s="330"/>
      <c r="DT16" s="330"/>
      <c r="DU16" s="330"/>
      <c r="DV16" s="330"/>
      <c r="DW16" s="330"/>
      <c r="DX16" s="330"/>
      <c r="DY16" s="330"/>
      <c r="DZ16" s="330"/>
      <c r="EA16" s="330"/>
      <c r="EB16" s="330"/>
    </row>
    <row r="17" spans="1:132" ht="14" customHeight="1">
      <c r="A17" s="345"/>
      <c r="B17" s="344"/>
      <c r="C17" s="344"/>
      <c r="D17" s="344"/>
      <c r="E17" s="344"/>
      <c r="F17" s="344"/>
      <c r="G17" s="344"/>
      <c r="H17" s="344"/>
      <c r="I17" s="344"/>
      <c r="J17" s="344"/>
      <c r="K17" s="344"/>
      <c r="L17" s="344"/>
      <c r="M17" s="344"/>
      <c r="N17" s="343"/>
      <c r="O17" s="2327" t="s">
        <v>342</v>
      </c>
      <c r="P17" s="1052"/>
      <c r="Q17" s="1052"/>
      <c r="R17" s="1052"/>
      <c r="S17" s="1052"/>
      <c r="T17" s="1052"/>
      <c r="U17" s="1052"/>
      <c r="V17" s="1052"/>
      <c r="W17" s="1052"/>
      <c r="X17" s="1052"/>
      <c r="Y17" s="1052"/>
      <c r="Z17" s="1052"/>
      <c r="AA17" s="1052"/>
      <c r="AB17" s="2328" t="s">
        <v>343</v>
      </c>
      <c r="AC17" s="1052"/>
      <c r="AD17" s="1052"/>
      <c r="AE17" s="1052"/>
      <c r="AF17" s="1052"/>
      <c r="AG17" s="1052"/>
      <c r="AH17" s="1052"/>
      <c r="AI17" s="1052"/>
      <c r="AJ17" s="1052"/>
      <c r="AK17" s="1052"/>
      <c r="AL17" s="1052"/>
      <c r="AM17" s="1052"/>
      <c r="AN17" s="1052"/>
      <c r="AO17" s="1052" t="s">
        <v>344</v>
      </c>
      <c r="AP17" s="1052"/>
      <c r="AQ17" s="1052"/>
      <c r="AR17" s="1052"/>
      <c r="AS17" s="1052"/>
      <c r="AT17" s="1052"/>
      <c r="AU17" s="1052"/>
      <c r="AV17" s="1052"/>
      <c r="AW17" s="1052"/>
      <c r="AX17" s="1052"/>
      <c r="AY17" s="1052"/>
      <c r="AZ17" s="1052"/>
      <c r="BA17" s="1052"/>
      <c r="BB17" s="2328" t="s">
        <v>345</v>
      </c>
      <c r="BC17" s="1052"/>
      <c r="BD17" s="1052"/>
      <c r="BE17" s="1052"/>
      <c r="BF17" s="1052"/>
      <c r="BG17" s="1052"/>
      <c r="BH17" s="1052"/>
      <c r="BI17" s="1052"/>
      <c r="BJ17" s="1052"/>
      <c r="BK17" s="1052"/>
      <c r="BL17" s="1052"/>
      <c r="BM17" s="1052"/>
      <c r="BN17" s="2329"/>
      <c r="BO17" s="2330" t="s">
        <v>751</v>
      </c>
      <c r="BP17" s="1052"/>
      <c r="BQ17" s="1052"/>
      <c r="BR17" s="1052"/>
      <c r="BS17" s="1052"/>
      <c r="BT17" s="1052"/>
      <c r="BU17" s="1052"/>
      <c r="BV17" s="1052"/>
      <c r="BW17" s="1052"/>
      <c r="BX17" s="1052"/>
      <c r="BY17" s="1052"/>
      <c r="BZ17" s="1052"/>
      <c r="CA17" s="1052"/>
      <c r="CB17" s="1052"/>
      <c r="CC17" s="1052"/>
      <c r="CD17" s="1052"/>
      <c r="CE17" s="1052"/>
      <c r="CF17" s="1052"/>
      <c r="CG17" s="1052"/>
      <c r="CH17" s="1052"/>
      <c r="CI17" s="1052"/>
      <c r="CJ17" s="1052"/>
      <c r="CK17" s="1052"/>
      <c r="CL17" s="1052"/>
      <c r="CM17" s="1052"/>
      <c r="CN17" s="1052"/>
      <c r="CO17" s="1112"/>
      <c r="CP17" s="1112"/>
      <c r="CQ17" s="1112"/>
      <c r="CR17" s="1112"/>
      <c r="CS17" s="1112"/>
      <c r="CT17" s="1112"/>
      <c r="CU17" s="1112"/>
      <c r="CV17" s="1112"/>
      <c r="CW17" s="1112"/>
      <c r="CX17" s="1112"/>
      <c r="CY17" s="1112"/>
      <c r="CZ17" s="1112"/>
      <c r="DA17" s="1112"/>
      <c r="DB17" s="330"/>
      <c r="DC17" s="330"/>
      <c r="DD17" s="330"/>
      <c r="DE17" s="330"/>
      <c r="DF17" s="330"/>
      <c r="DG17" s="330"/>
      <c r="DH17" s="330"/>
      <c r="DI17" s="330"/>
      <c r="DJ17" s="330"/>
      <c r="DK17" s="330"/>
      <c r="DL17" s="330"/>
      <c r="DM17" s="330"/>
      <c r="DN17" s="330"/>
      <c r="DO17" s="330"/>
      <c r="DP17" s="330"/>
      <c r="DQ17" s="330"/>
      <c r="DR17" s="330"/>
      <c r="DS17" s="330"/>
      <c r="DT17" s="330"/>
      <c r="DU17" s="330"/>
      <c r="DV17" s="330"/>
      <c r="DW17" s="330"/>
      <c r="DX17" s="330"/>
      <c r="DY17" s="330"/>
      <c r="DZ17" s="330"/>
      <c r="EA17" s="330"/>
      <c r="EB17" s="330"/>
    </row>
    <row r="18" spans="1:132" ht="14" customHeight="1">
      <c r="A18" s="345"/>
      <c r="B18" s="344"/>
      <c r="C18" s="344"/>
      <c r="D18" s="344"/>
      <c r="E18" s="344"/>
      <c r="F18" s="344"/>
      <c r="G18" s="344"/>
      <c r="H18" s="344"/>
      <c r="I18" s="344"/>
      <c r="J18" s="344"/>
      <c r="K18" s="344"/>
      <c r="L18" s="344"/>
      <c r="M18" s="344"/>
      <c r="N18" s="343"/>
      <c r="O18" s="2327"/>
      <c r="P18" s="1052"/>
      <c r="Q18" s="1052"/>
      <c r="R18" s="1052"/>
      <c r="S18" s="1052"/>
      <c r="T18" s="1052"/>
      <c r="U18" s="1052"/>
      <c r="V18" s="1052"/>
      <c r="W18" s="1052"/>
      <c r="X18" s="1052"/>
      <c r="Y18" s="1052"/>
      <c r="Z18" s="1052"/>
      <c r="AA18" s="1052"/>
      <c r="AB18" s="1052"/>
      <c r="AC18" s="1052"/>
      <c r="AD18" s="1052"/>
      <c r="AE18" s="1052"/>
      <c r="AF18" s="1052"/>
      <c r="AG18" s="1052"/>
      <c r="AH18" s="1052"/>
      <c r="AI18" s="1052"/>
      <c r="AJ18" s="1052"/>
      <c r="AK18" s="1052"/>
      <c r="AL18" s="1052"/>
      <c r="AM18" s="1052"/>
      <c r="AN18" s="1052"/>
      <c r="AO18" s="1052"/>
      <c r="AP18" s="1052"/>
      <c r="AQ18" s="1052"/>
      <c r="AR18" s="1052"/>
      <c r="AS18" s="1052"/>
      <c r="AT18" s="1052"/>
      <c r="AU18" s="1052"/>
      <c r="AV18" s="1052"/>
      <c r="AW18" s="1052"/>
      <c r="AX18" s="1052"/>
      <c r="AY18" s="1052"/>
      <c r="AZ18" s="1052"/>
      <c r="BA18" s="1052"/>
      <c r="BB18" s="1052"/>
      <c r="BC18" s="1052"/>
      <c r="BD18" s="1052"/>
      <c r="BE18" s="1052"/>
      <c r="BF18" s="1052"/>
      <c r="BG18" s="1052"/>
      <c r="BH18" s="1052"/>
      <c r="BI18" s="1052"/>
      <c r="BJ18" s="1052"/>
      <c r="BK18" s="1052"/>
      <c r="BL18" s="1052"/>
      <c r="BM18" s="1052"/>
      <c r="BN18" s="2329"/>
      <c r="BO18" s="2330"/>
      <c r="BP18" s="1052"/>
      <c r="BQ18" s="1052"/>
      <c r="BR18" s="1052"/>
      <c r="BS18" s="1052"/>
      <c r="BT18" s="1052"/>
      <c r="BU18" s="1052"/>
      <c r="BV18" s="1052"/>
      <c r="BW18" s="1052"/>
      <c r="BX18" s="1052"/>
      <c r="BY18" s="1052"/>
      <c r="BZ18" s="1052"/>
      <c r="CA18" s="1052"/>
      <c r="CB18" s="1052"/>
      <c r="CC18" s="1052"/>
      <c r="CD18" s="1052"/>
      <c r="CE18" s="1052"/>
      <c r="CF18" s="1052"/>
      <c r="CG18" s="1052"/>
      <c r="CH18" s="1052"/>
      <c r="CI18" s="1052"/>
      <c r="CJ18" s="1052"/>
      <c r="CK18" s="1052"/>
      <c r="CL18" s="1052"/>
      <c r="CM18" s="1052"/>
      <c r="CN18" s="1052"/>
      <c r="CO18" s="1112"/>
      <c r="CP18" s="1112"/>
      <c r="CQ18" s="1112"/>
      <c r="CR18" s="1112"/>
      <c r="CS18" s="1112"/>
      <c r="CT18" s="1112"/>
      <c r="CU18" s="1112"/>
      <c r="CV18" s="1112"/>
      <c r="CW18" s="1112"/>
      <c r="CX18" s="1112"/>
      <c r="CY18" s="1112"/>
      <c r="CZ18" s="1112"/>
      <c r="DA18" s="1112"/>
      <c r="DB18" s="330"/>
      <c r="DC18" s="330"/>
      <c r="DD18" s="330"/>
      <c r="DE18" s="330"/>
      <c r="DF18" s="330"/>
      <c r="DG18" s="330"/>
      <c r="DH18" s="330"/>
      <c r="DI18" s="330"/>
      <c r="DJ18" s="330"/>
      <c r="DK18" s="330"/>
      <c r="DL18" s="330"/>
      <c r="DM18" s="330"/>
      <c r="DN18" s="330"/>
      <c r="DO18" s="330"/>
      <c r="DP18" s="330"/>
      <c r="DQ18" s="330"/>
      <c r="DR18" s="330"/>
      <c r="DS18" s="330"/>
      <c r="DT18" s="330"/>
      <c r="DU18" s="330"/>
      <c r="DV18" s="330"/>
      <c r="DW18" s="330"/>
      <c r="DX18" s="330"/>
      <c r="DY18" s="330"/>
      <c r="DZ18" s="330"/>
      <c r="EA18" s="330"/>
      <c r="EB18" s="330"/>
    </row>
    <row r="19" spans="1:132" ht="14" customHeight="1">
      <c r="A19" s="345"/>
      <c r="B19" s="344"/>
      <c r="C19" s="344"/>
      <c r="D19" s="344"/>
      <c r="E19" s="344"/>
      <c r="F19" s="344"/>
      <c r="G19" s="344"/>
      <c r="H19" s="344"/>
      <c r="I19" s="344"/>
      <c r="J19" s="344"/>
      <c r="K19" s="344"/>
      <c r="L19" s="344"/>
      <c r="M19" s="344"/>
      <c r="N19" s="343"/>
      <c r="O19" s="922" t="s">
        <v>276</v>
      </c>
      <c r="P19" s="923"/>
      <c r="Q19" s="923"/>
      <c r="R19" s="923"/>
      <c r="S19" s="923"/>
      <c r="T19" s="923"/>
      <c r="U19" s="923"/>
      <c r="V19" s="923"/>
      <c r="W19" s="923"/>
      <c r="X19" s="923"/>
      <c r="Y19" s="923"/>
      <c r="Z19" s="923"/>
      <c r="AA19" s="924"/>
      <c r="AB19" s="939"/>
      <c r="AC19" s="940"/>
      <c r="AD19" s="940"/>
      <c r="AE19" s="940"/>
      <c r="AF19" s="940"/>
      <c r="AG19" s="940"/>
      <c r="AH19" s="940"/>
      <c r="AI19" s="940"/>
      <c r="AJ19" s="940"/>
      <c r="AK19" s="940"/>
      <c r="AL19" s="940"/>
      <c r="AM19" s="940"/>
      <c r="AN19" s="941"/>
      <c r="AO19" s="2331" t="s">
        <v>346</v>
      </c>
      <c r="AP19" s="2332"/>
      <c r="AQ19" s="2332"/>
      <c r="AR19" s="2332"/>
      <c r="AS19" s="2332"/>
      <c r="AT19" s="2332"/>
      <c r="AU19" s="2332"/>
      <c r="AV19" s="2332"/>
      <c r="AW19" s="2332"/>
      <c r="AX19" s="2332"/>
      <c r="AY19" s="2332"/>
      <c r="AZ19" s="2332"/>
      <c r="BA19" s="2333"/>
      <c r="BB19" s="819"/>
      <c r="BC19" s="819"/>
      <c r="BD19" s="819"/>
      <c r="BE19" s="819"/>
      <c r="BF19" s="819"/>
      <c r="BG19" s="819"/>
      <c r="BH19" s="819"/>
      <c r="BI19" s="819"/>
      <c r="BJ19" s="819"/>
      <c r="BK19" s="819"/>
      <c r="BL19" s="819"/>
      <c r="BM19" s="819"/>
      <c r="BN19" s="1033"/>
      <c r="BO19" s="2340" t="s">
        <v>340</v>
      </c>
      <c r="BP19" s="2341"/>
      <c r="BQ19" s="2341"/>
      <c r="BR19" s="2341"/>
      <c r="BS19" s="2341"/>
      <c r="BT19" s="2341"/>
      <c r="BU19" s="2341"/>
      <c r="BV19" s="2341"/>
      <c r="BW19" s="2341"/>
      <c r="BX19" s="2341"/>
      <c r="BY19" s="2341"/>
      <c r="BZ19" s="2341"/>
      <c r="CA19" s="2342"/>
      <c r="CB19" s="2331" t="s">
        <v>341</v>
      </c>
      <c r="CC19" s="2332"/>
      <c r="CD19" s="2332"/>
      <c r="CE19" s="2332"/>
      <c r="CF19" s="2332"/>
      <c r="CG19" s="2332"/>
      <c r="CH19" s="2332"/>
      <c r="CI19" s="2332"/>
      <c r="CJ19" s="2332"/>
      <c r="CK19" s="2332"/>
      <c r="CL19" s="2332"/>
      <c r="CM19" s="2332"/>
      <c r="CN19" s="2333"/>
      <c r="CO19" s="2328" t="s">
        <v>339</v>
      </c>
      <c r="CP19" s="1052"/>
      <c r="CQ19" s="1052"/>
      <c r="CR19" s="1052"/>
      <c r="CS19" s="1052"/>
      <c r="CT19" s="1052"/>
      <c r="CU19" s="1052"/>
      <c r="CV19" s="1052"/>
      <c r="CW19" s="1052"/>
      <c r="CX19" s="1052"/>
      <c r="CY19" s="1052"/>
      <c r="CZ19" s="1052"/>
      <c r="DA19" s="1052"/>
      <c r="DB19" s="330"/>
      <c r="DC19" s="330"/>
      <c r="DD19" s="330"/>
      <c r="DE19" s="330"/>
      <c r="DF19" s="330"/>
      <c r="DG19" s="330"/>
      <c r="DH19" s="330"/>
      <c r="DI19" s="330"/>
      <c r="DJ19" s="330"/>
      <c r="DK19" s="330"/>
      <c r="DL19" s="330"/>
      <c r="DM19" s="330"/>
      <c r="DN19" s="330"/>
      <c r="DO19" s="330"/>
      <c r="DP19" s="330"/>
      <c r="DQ19" s="330"/>
      <c r="DR19" s="330"/>
      <c r="DS19" s="330"/>
      <c r="DT19" s="330"/>
      <c r="DU19" s="330"/>
      <c r="DV19" s="330"/>
      <c r="DW19" s="330"/>
      <c r="DX19" s="330"/>
      <c r="DY19" s="330"/>
      <c r="DZ19" s="330"/>
      <c r="EA19" s="330"/>
      <c r="EB19" s="330"/>
    </row>
    <row r="20" spans="1:132" ht="14" customHeight="1">
      <c r="A20" s="345"/>
      <c r="B20" s="344"/>
      <c r="C20" s="344"/>
      <c r="D20" s="344"/>
      <c r="E20" s="344"/>
      <c r="F20" s="344"/>
      <c r="G20" s="344"/>
      <c r="H20" s="344"/>
      <c r="I20" s="344"/>
      <c r="J20" s="344"/>
      <c r="K20" s="344"/>
      <c r="L20" s="344"/>
      <c r="M20" s="344"/>
      <c r="N20" s="343"/>
      <c r="O20" s="925"/>
      <c r="P20" s="926"/>
      <c r="Q20" s="926"/>
      <c r="R20" s="926"/>
      <c r="S20" s="926"/>
      <c r="T20" s="926"/>
      <c r="U20" s="926"/>
      <c r="V20" s="926"/>
      <c r="W20" s="926"/>
      <c r="X20" s="926"/>
      <c r="Y20" s="926"/>
      <c r="Z20" s="926"/>
      <c r="AA20" s="927"/>
      <c r="AB20" s="1014" t="s">
        <v>275</v>
      </c>
      <c r="AC20" s="1015"/>
      <c r="AD20" s="1015"/>
      <c r="AE20" s="1015"/>
      <c r="AF20" s="1015"/>
      <c r="AG20" s="1015"/>
      <c r="AH20" s="1015"/>
      <c r="AI20" s="1015"/>
      <c r="AJ20" s="1015"/>
      <c r="AK20" s="1015"/>
      <c r="AL20" s="1015"/>
      <c r="AM20" s="1015"/>
      <c r="AN20" s="1016"/>
      <c r="AO20" s="2334"/>
      <c r="AP20" s="2335"/>
      <c r="AQ20" s="2335"/>
      <c r="AR20" s="2335"/>
      <c r="AS20" s="2335"/>
      <c r="AT20" s="2335"/>
      <c r="AU20" s="2335"/>
      <c r="AV20" s="2335"/>
      <c r="AW20" s="2335"/>
      <c r="AX20" s="2335"/>
      <c r="AY20" s="2335"/>
      <c r="AZ20" s="2335"/>
      <c r="BA20" s="2336"/>
      <c r="BB20" s="819"/>
      <c r="BC20" s="819"/>
      <c r="BD20" s="819"/>
      <c r="BE20" s="819"/>
      <c r="BF20" s="819"/>
      <c r="BG20" s="819"/>
      <c r="BH20" s="819"/>
      <c r="BI20" s="819"/>
      <c r="BJ20" s="819"/>
      <c r="BK20" s="819"/>
      <c r="BL20" s="819"/>
      <c r="BM20" s="819"/>
      <c r="BN20" s="1033"/>
      <c r="BO20" s="2343"/>
      <c r="BP20" s="2344"/>
      <c r="BQ20" s="2344"/>
      <c r="BR20" s="2344"/>
      <c r="BS20" s="2344"/>
      <c r="BT20" s="2344"/>
      <c r="BU20" s="2344"/>
      <c r="BV20" s="2344"/>
      <c r="BW20" s="2344"/>
      <c r="BX20" s="2344"/>
      <c r="BY20" s="2344"/>
      <c r="BZ20" s="2344"/>
      <c r="CA20" s="2345"/>
      <c r="CB20" s="2334"/>
      <c r="CC20" s="2335"/>
      <c r="CD20" s="2335"/>
      <c r="CE20" s="2335"/>
      <c r="CF20" s="2335"/>
      <c r="CG20" s="2335"/>
      <c r="CH20" s="2335"/>
      <c r="CI20" s="2335"/>
      <c r="CJ20" s="2335"/>
      <c r="CK20" s="2335"/>
      <c r="CL20" s="2335"/>
      <c r="CM20" s="2335"/>
      <c r="CN20" s="2336"/>
      <c r="CO20" s="1052"/>
      <c r="CP20" s="1052"/>
      <c r="CQ20" s="1052"/>
      <c r="CR20" s="1052"/>
      <c r="CS20" s="1052"/>
      <c r="CT20" s="1052"/>
      <c r="CU20" s="1052"/>
      <c r="CV20" s="1052"/>
      <c r="CW20" s="1052"/>
      <c r="CX20" s="1052"/>
      <c r="CY20" s="1052"/>
      <c r="CZ20" s="1052"/>
      <c r="DA20" s="1052"/>
      <c r="DB20" s="330"/>
      <c r="DC20" s="330"/>
      <c r="DD20" s="330"/>
      <c r="DE20" s="330"/>
      <c r="DF20" s="330"/>
      <c r="DG20" s="330"/>
      <c r="DH20" s="330"/>
      <c r="DI20" s="330"/>
      <c r="DJ20" s="330"/>
      <c r="DK20" s="330"/>
      <c r="DL20" s="330"/>
      <c r="DM20" s="330"/>
      <c r="DN20" s="330"/>
      <c r="DO20" s="330"/>
      <c r="DP20" s="330"/>
      <c r="DQ20" s="330"/>
      <c r="DR20" s="330"/>
      <c r="DS20" s="330"/>
      <c r="DT20" s="330"/>
      <c r="DU20" s="330"/>
      <c r="DV20" s="330"/>
      <c r="DW20" s="330"/>
      <c r="DX20" s="330"/>
      <c r="DY20" s="330"/>
      <c r="DZ20" s="330"/>
      <c r="EA20" s="330"/>
      <c r="EB20" s="330"/>
    </row>
    <row r="21" spans="1:132" ht="14" customHeight="1">
      <c r="A21" s="345"/>
      <c r="B21" s="344"/>
      <c r="C21" s="344"/>
      <c r="D21" s="344"/>
      <c r="E21" s="344"/>
      <c r="F21" s="344"/>
      <c r="G21" s="344"/>
      <c r="H21" s="344"/>
      <c r="I21" s="344"/>
      <c r="J21" s="344"/>
      <c r="K21" s="344"/>
      <c r="L21" s="344"/>
      <c r="M21" s="344"/>
      <c r="N21" s="343"/>
      <c r="O21" s="925"/>
      <c r="P21" s="926"/>
      <c r="Q21" s="926"/>
      <c r="R21" s="926"/>
      <c r="S21" s="926"/>
      <c r="T21" s="926"/>
      <c r="U21" s="926"/>
      <c r="V21" s="926"/>
      <c r="W21" s="926"/>
      <c r="X21" s="926"/>
      <c r="Y21" s="926"/>
      <c r="Z21" s="926"/>
      <c r="AA21" s="927"/>
      <c r="AB21" s="1014"/>
      <c r="AC21" s="1015"/>
      <c r="AD21" s="1015"/>
      <c r="AE21" s="1015"/>
      <c r="AF21" s="1015"/>
      <c r="AG21" s="1015"/>
      <c r="AH21" s="1015"/>
      <c r="AI21" s="1015"/>
      <c r="AJ21" s="1015"/>
      <c r="AK21" s="1015"/>
      <c r="AL21" s="1015"/>
      <c r="AM21" s="1015"/>
      <c r="AN21" s="1016"/>
      <c r="AO21" s="2334"/>
      <c r="AP21" s="2335"/>
      <c r="AQ21" s="2335"/>
      <c r="AR21" s="2335"/>
      <c r="AS21" s="2335"/>
      <c r="AT21" s="2335"/>
      <c r="AU21" s="2335"/>
      <c r="AV21" s="2335"/>
      <c r="AW21" s="2335"/>
      <c r="AX21" s="2335"/>
      <c r="AY21" s="2335"/>
      <c r="AZ21" s="2335"/>
      <c r="BA21" s="2336"/>
      <c r="BB21" s="819"/>
      <c r="BC21" s="819"/>
      <c r="BD21" s="819"/>
      <c r="BE21" s="819"/>
      <c r="BF21" s="819"/>
      <c r="BG21" s="819"/>
      <c r="BH21" s="819"/>
      <c r="BI21" s="819"/>
      <c r="BJ21" s="819"/>
      <c r="BK21" s="819"/>
      <c r="BL21" s="819"/>
      <c r="BM21" s="819"/>
      <c r="BN21" s="1033"/>
      <c r="BO21" s="2343"/>
      <c r="BP21" s="2344"/>
      <c r="BQ21" s="2344"/>
      <c r="BR21" s="2344"/>
      <c r="BS21" s="2344"/>
      <c r="BT21" s="2344"/>
      <c r="BU21" s="2344"/>
      <c r="BV21" s="2344"/>
      <c r="BW21" s="2344"/>
      <c r="BX21" s="2344"/>
      <c r="BY21" s="2344"/>
      <c r="BZ21" s="2344"/>
      <c r="CA21" s="2345"/>
      <c r="CB21" s="2334"/>
      <c r="CC21" s="2335"/>
      <c r="CD21" s="2335"/>
      <c r="CE21" s="2335"/>
      <c r="CF21" s="2335"/>
      <c r="CG21" s="2335"/>
      <c r="CH21" s="2335"/>
      <c r="CI21" s="2335"/>
      <c r="CJ21" s="2335"/>
      <c r="CK21" s="2335"/>
      <c r="CL21" s="2335"/>
      <c r="CM21" s="2335"/>
      <c r="CN21" s="2336"/>
      <c r="CO21" s="1052"/>
      <c r="CP21" s="1052"/>
      <c r="CQ21" s="1052"/>
      <c r="CR21" s="1052"/>
      <c r="CS21" s="1052"/>
      <c r="CT21" s="1052"/>
      <c r="CU21" s="1052"/>
      <c r="CV21" s="1052"/>
      <c r="CW21" s="1052"/>
      <c r="CX21" s="1052"/>
      <c r="CY21" s="1052"/>
      <c r="CZ21" s="1052"/>
      <c r="DA21" s="1052"/>
      <c r="DB21" s="330"/>
      <c r="DC21" s="330"/>
      <c r="DD21" s="330"/>
      <c r="DE21" s="330"/>
      <c r="DF21" s="330"/>
      <c r="DG21" s="330"/>
      <c r="DH21" s="330"/>
      <c r="DI21" s="330"/>
      <c r="DJ21" s="330"/>
      <c r="DK21" s="330"/>
      <c r="DL21" s="330"/>
      <c r="DM21" s="330"/>
      <c r="DN21" s="330"/>
      <c r="DO21" s="330"/>
      <c r="DP21" s="330"/>
      <c r="DQ21" s="330"/>
      <c r="DR21" s="330"/>
      <c r="DS21" s="330"/>
      <c r="DT21" s="330"/>
      <c r="DU21" s="330"/>
      <c r="DV21" s="330"/>
      <c r="DW21" s="330"/>
      <c r="DX21" s="330"/>
      <c r="DY21" s="330"/>
      <c r="DZ21" s="330"/>
      <c r="EA21" s="330"/>
      <c r="EB21" s="330"/>
    </row>
    <row r="22" spans="1:132" ht="14" customHeight="1">
      <c r="A22" s="345"/>
      <c r="B22" s="344"/>
      <c r="C22" s="344"/>
      <c r="D22" s="344"/>
      <c r="E22" s="344"/>
      <c r="F22" s="344"/>
      <c r="G22" s="344"/>
      <c r="H22" s="344"/>
      <c r="I22" s="344"/>
      <c r="J22" s="344"/>
      <c r="K22" s="344"/>
      <c r="L22" s="344"/>
      <c r="M22" s="344"/>
      <c r="N22" s="343"/>
      <c r="O22" s="925"/>
      <c r="P22" s="926"/>
      <c r="Q22" s="926"/>
      <c r="R22" s="926"/>
      <c r="S22" s="926"/>
      <c r="T22" s="926"/>
      <c r="U22" s="926"/>
      <c r="V22" s="926"/>
      <c r="W22" s="926"/>
      <c r="X22" s="926"/>
      <c r="Y22" s="926"/>
      <c r="Z22" s="926"/>
      <c r="AA22" s="927"/>
      <c r="AB22" s="1014"/>
      <c r="AC22" s="1015"/>
      <c r="AD22" s="1015"/>
      <c r="AE22" s="1015"/>
      <c r="AF22" s="1015"/>
      <c r="AG22" s="1015"/>
      <c r="AH22" s="1015"/>
      <c r="AI22" s="1015"/>
      <c r="AJ22" s="1015"/>
      <c r="AK22" s="1015"/>
      <c r="AL22" s="1015"/>
      <c r="AM22" s="1015"/>
      <c r="AN22" s="1016"/>
      <c r="AO22" s="2334"/>
      <c r="AP22" s="2335"/>
      <c r="AQ22" s="2335"/>
      <c r="AR22" s="2335"/>
      <c r="AS22" s="2335"/>
      <c r="AT22" s="2335"/>
      <c r="AU22" s="2335"/>
      <c r="AV22" s="2335"/>
      <c r="AW22" s="2335"/>
      <c r="AX22" s="2335"/>
      <c r="AY22" s="2335"/>
      <c r="AZ22" s="2335"/>
      <c r="BA22" s="2336"/>
      <c r="BB22" s="819"/>
      <c r="BC22" s="819"/>
      <c r="BD22" s="819"/>
      <c r="BE22" s="819"/>
      <c r="BF22" s="819"/>
      <c r="BG22" s="819"/>
      <c r="BH22" s="819"/>
      <c r="BI22" s="819"/>
      <c r="BJ22" s="819"/>
      <c r="BK22" s="819"/>
      <c r="BL22" s="819"/>
      <c r="BM22" s="819"/>
      <c r="BN22" s="1033"/>
      <c r="BO22" s="2343"/>
      <c r="BP22" s="2344"/>
      <c r="BQ22" s="2344"/>
      <c r="BR22" s="2344"/>
      <c r="BS22" s="2344"/>
      <c r="BT22" s="2344"/>
      <c r="BU22" s="2344"/>
      <c r="BV22" s="2344"/>
      <c r="BW22" s="2344"/>
      <c r="BX22" s="2344"/>
      <c r="BY22" s="2344"/>
      <c r="BZ22" s="2344"/>
      <c r="CA22" s="2345"/>
      <c r="CB22" s="2334"/>
      <c r="CC22" s="2335"/>
      <c r="CD22" s="2335"/>
      <c r="CE22" s="2335"/>
      <c r="CF22" s="2335"/>
      <c r="CG22" s="2335"/>
      <c r="CH22" s="2335"/>
      <c r="CI22" s="2335"/>
      <c r="CJ22" s="2335"/>
      <c r="CK22" s="2335"/>
      <c r="CL22" s="2335"/>
      <c r="CM22" s="2335"/>
      <c r="CN22" s="2336"/>
      <c r="CO22" s="1052"/>
      <c r="CP22" s="1052"/>
      <c r="CQ22" s="1052"/>
      <c r="CR22" s="1052"/>
      <c r="CS22" s="1052"/>
      <c r="CT22" s="1052"/>
      <c r="CU22" s="1052"/>
      <c r="CV22" s="1052"/>
      <c r="CW22" s="1052"/>
      <c r="CX22" s="1052"/>
      <c r="CY22" s="1052"/>
      <c r="CZ22" s="1052"/>
      <c r="DA22" s="1052"/>
      <c r="DB22" s="330"/>
      <c r="DC22" s="330"/>
      <c r="DD22" s="330"/>
      <c r="DE22" s="330"/>
      <c r="DF22" s="330"/>
      <c r="DG22" s="330"/>
      <c r="DH22" s="330"/>
      <c r="DI22" s="330"/>
      <c r="DJ22" s="330"/>
      <c r="DK22" s="330"/>
      <c r="DL22" s="330"/>
      <c r="DM22" s="330"/>
      <c r="DN22" s="330"/>
      <c r="DO22" s="330"/>
      <c r="DP22" s="330"/>
      <c r="DQ22" s="330"/>
      <c r="DR22" s="330"/>
      <c r="DS22" s="330"/>
      <c r="DT22" s="330"/>
      <c r="DU22" s="330"/>
      <c r="DV22" s="330"/>
      <c r="DW22" s="330"/>
      <c r="DX22" s="330"/>
      <c r="DY22" s="330"/>
      <c r="DZ22" s="330"/>
      <c r="EA22" s="330"/>
      <c r="EB22" s="330"/>
    </row>
    <row r="23" spans="1:132" ht="14" customHeight="1">
      <c r="A23" s="1062" t="s">
        <v>274</v>
      </c>
      <c r="B23" s="1060"/>
      <c r="C23" s="1060"/>
      <c r="D23" s="1060"/>
      <c r="E23" s="1060"/>
      <c r="F23" s="344"/>
      <c r="G23" s="344"/>
      <c r="H23" s="344"/>
      <c r="I23" s="344"/>
      <c r="J23" s="344"/>
      <c r="K23" s="344"/>
      <c r="L23" s="344"/>
      <c r="M23" s="344"/>
      <c r="N23" s="343"/>
      <c r="O23" s="925"/>
      <c r="P23" s="926"/>
      <c r="Q23" s="926"/>
      <c r="R23" s="926"/>
      <c r="S23" s="926"/>
      <c r="T23" s="926"/>
      <c r="U23" s="926"/>
      <c r="V23" s="926"/>
      <c r="W23" s="926"/>
      <c r="X23" s="926"/>
      <c r="Y23" s="926"/>
      <c r="Z23" s="926"/>
      <c r="AA23" s="927"/>
      <c r="AB23" s="1014"/>
      <c r="AC23" s="1015"/>
      <c r="AD23" s="1015"/>
      <c r="AE23" s="1015"/>
      <c r="AF23" s="1015"/>
      <c r="AG23" s="1015"/>
      <c r="AH23" s="1015"/>
      <c r="AI23" s="1015"/>
      <c r="AJ23" s="1015"/>
      <c r="AK23" s="1015"/>
      <c r="AL23" s="1015"/>
      <c r="AM23" s="1015"/>
      <c r="AN23" s="1016"/>
      <c r="AO23" s="2334"/>
      <c r="AP23" s="2335"/>
      <c r="AQ23" s="2335"/>
      <c r="AR23" s="2335"/>
      <c r="AS23" s="2335"/>
      <c r="AT23" s="2335"/>
      <c r="AU23" s="2335"/>
      <c r="AV23" s="2335"/>
      <c r="AW23" s="2335"/>
      <c r="AX23" s="2335"/>
      <c r="AY23" s="2335"/>
      <c r="AZ23" s="2335"/>
      <c r="BA23" s="2336"/>
      <c r="BB23" s="819"/>
      <c r="BC23" s="819"/>
      <c r="BD23" s="819"/>
      <c r="BE23" s="819"/>
      <c r="BF23" s="819"/>
      <c r="BG23" s="819"/>
      <c r="BH23" s="819"/>
      <c r="BI23" s="819"/>
      <c r="BJ23" s="819"/>
      <c r="BK23" s="819"/>
      <c r="BL23" s="819"/>
      <c r="BM23" s="819"/>
      <c r="BN23" s="1033"/>
      <c r="BO23" s="2343"/>
      <c r="BP23" s="2344"/>
      <c r="BQ23" s="2344"/>
      <c r="BR23" s="2344"/>
      <c r="BS23" s="2344"/>
      <c r="BT23" s="2344"/>
      <c r="BU23" s="2344"/>
      <c r="BV23" s="2344"/>
      <c r="BW23" s="2344"/>
      <c r="BX23" s="2344"/>
      <c r="BY23" s="2344"/>
      <c r="BZ23" s="2344"/>
      <c r="CA23" s="2345"/>
      <c r="CB23" s="2334"/>
      <c r="CC23" s="2335"/>
      <c r="CD23" s="2335"/>
      <c r="CE23" s="2335"/>
      <c r="CF23" s="2335"/>
      <c r="CG23" s="2335"/>
      <c r="CH23" s="2335"/>
      <c r="CI23" s="2335"/>
      <c r="CJ23" s="2335"/>
      <c r="CK23" s="2335"/>
      <c r="CL23" s="2335"/>
      <c r="CM23" s="2335"/>
      <c r="CN23" s="2336"/>
      <c r="CO23" s="1052"/>
      <c r="CP23" s="1052"/>
      <c r="CQ23" s="1052"/>
      <c r="CR23" s="1052"/>
      <c r="CS23" s="1052"/>
      <c r="CT23" s="1052"/>
      <c r="CU23" s="1052"/>
      <c r="CV23" s="1052"/>
      <c r="CW23" s="1052"/>
      <c r="CX23" s="1052"/>
      <c r="CY23" s="1052"/>
      <c r="CZ23" s="1052"/>
      <c r="DA23" s="1052"/>
      <c r="DB23" s="330"/>
      <c r="DC23" s="330"/>
      <c r="DD23" s="330"/>
      <c r="DE23" s="330"/>
      <c r="DF23" s="330"/>
      <c r="DG23" s="330"/>
      <c r="DH23" s="330"/>
      <c r="DI23" s="330"/>
      <c r="DJ23" s="330"/>
      <c r="DK23" s="330"/>
      <c r="DL23" s="330"/>
      <c r="DM23" s="330"/>
      <c r="DN23" s="330"/>
      <c r="DO23" s="330"/>
      <c r="DP23" s="330"/>
      <c r="DQ23" s="330"/>
      <c r="DR23" s="330"/>
      <c r="DS23" s="330"/>
      <c r="DT23" s="330"/>
      <c r="DU23" s="330"/>
      <c r="DV23" s="330"/>
      <c r="DW23" s="330"/>
      <c r="DX23" s="330"/>
      <c r="DY23" s="330"/>
      <c r="DZ23" s="330"/>
      <c r="EA23" s="330"/>
      <c r="EB23" s="330"/>
    </row>
    <row r="24" spans="1:132" ht="14" customHeight="1">
      <c r="A24" s="1062"/>
      <c r="B24" s="1060"/>
      <c r="C24" s="1060"/>
      <c r="D24" s="1060"/>
      <c r="E24" s="1060"/>
      <c r="F24" s="344"/>
      <c r="G24" s="344"/>
      <c r="H24" s="344"/>
      <c r="I24" s="344"/>
      <c r="J24" s="344"/>
      <c r="K24" s="344"/>
      <c r="L24" s="344"/>
      <c r="M24" s="344"/>
      <c r="N24" s="343"/>
      <c r="O24" s="928"/>
      <c r="P24" s="929"/>
      <c r="Q24" s="929"/>
      <c r="R24" s="929"/>
      <c r="S24" s="929"/>
      <c r="T24" s="929"/>
      <c r="U24" s="929"/>
      <c r="V24" s="929"/>
      <c r="W24" s="929"/>
      <c r="X24" s="929"/>
      <c r="Y24" s="929"/>
      <c r="Z24" s="929"/>
      <c r="AA24" s="930"/>
      <c r="AB24" s="1017"/>
      <c r="AC24" s="1018"/>
      <c r="AD24" s="1018"/>
      <c r="AE24" s="1018"/>
      <c r="AF24" s="1018"/>
      <c r="AG24" s="1018"/>
      <c r="AH24" s="1018"/>
      <c r="AI24" s="1018"/>
      <c r="AJ24" s="1018"/>
      <c r="AK24" s="1018"/>
      <c r="AL24" s="1018"/>
      <c r="AM24" s="1018"/>
      <c r="AN24" s="1019"/>
      <c r="AO24" s="2337"/>
      <c r="AP24" s="2338"/>
      <c r="AQ24" s="2338"/>
      <c r="AR24" s="2338"/>
      <c r="AS24" s="2338"/>
      <c r="AT24" s="2338"/>
      <c r="AU24" s="2338"/>
      <c r="AV24" s="2338"/>
      <c r="AW24" s="2338"/>
      <c r="AX24" s="2338"/>
      <c r="AY24" s="2338"/>
      <c r="AZ24" s="2338"/>
      <c r="BA24" s="2339"/>
      <c r="BB24" s="819"/>
      <c r="BC24" s="819"/>
      <c r="BD24" s="819"/>
      <c r="BE24" s="819"/>
      <c r="BF24" s="819"/>
      <c r="BG24" s="819"/>
      <c r="BH24" s="819"/>
      <c r="BI24" s="819"/>
      <c r="BJ24" s="819"/>
      <c r="BK24" s="819"/>
      <c r="BL24" s="819"/>
      <c r="BM24" s="819"/>
      <c r="BN24" s="1033"/>
      <c r="BO24" s="2346"/>
      <c r="BP24" s="2347"/>
      <c r="BQ24" s="2347"/>
      <c r="BR24" s="2347"/>
      <c r="BS24" s="2347"/>
      <c r="BT24" s="2347"/>
      <c r="BU24" s="2347"/>
      <c r="BV24" s="2347"/>
      <c r="BW24" s="2347"/>
      <c r="BX24" s="2347"/>
      <c r="BY24" s="2347"/>
      <c r="BZ24" s="2347"/>
      <c r="CA24" s="2348"/>
      <c r="CB24" s="2337"/>
      <c r="CC24" s="2338"/>
      <c r="CD24" s="2338"/>
      <c r="CE24" s="2338"/>
      <c r="CF24" s="2338"/>
      <c r="CG24" s="2338"/>
      <c r="CH24" s="2338"/>
      <c r="CI24" s="2338"/>
      <c r="CJ24" s="2338"/>
      <c r="CK24" s="2338"/>
      <c r="CL24" s="2338"/>
      <c r="CM24" s="2338"/>
      <c r="CN24" s="2339"/>
      <c r="CO24" s="1052"/>
      <c r="CP24" s="1052"/>
      <c r="CQ24" s="1052"/>
      <c r="CR24" s="1052"/>
      <c r="CS24" s="1052"/>
      <c r="CT24" s="1052"/>
      <c r="CU24" s="1052"/>
      <c r="CV24" s="1052"/>
      <c r="CW24" s="1052"/>
      <c r="CX24" s="1052"/>
      <c r="CY24" s="1052"/>
      <c r="CZ24" s="1052"/>
      <c r="DA24" s="1052"/>
      <c r="DB24" s="330"/>
      <c r="DC24" s="330"/>
      <c r="DD24" s="330"/>
      <c r="DE24" s="330"/>
      <c r="DF24" s="330"/>
      <c r="DG24" s="330"/>
      <c r="DH24" s="330"/>
      <c r="DI24" s="330"/>
      <c r="DJ24" s="330"/>
      <c r="DK24" s="330"/>
      <c r="DL24" s="330"/>
      <c r="DM24" s="330"/>
      <c r="DN24" s="330"/>
      <c r="DO24" s="330"/>
      <c r="DP24" s="330"/>
      <c r="DQ24" s="330"/>
      <c r="DR24" s="330"/>
      <c r="DS24" s="330"/>
      <c r="DT24" s="330"/>
      <c r="DU24" s="330"/>
      <c r="DV24" s="330"/>
      <c r="DW24" s="330"/>
      <c r="DX24" s="330"/>
      <c r="DY24" s="330"/>
      <c r="DZ24" s="330"/>
      <c r="EA24" s="330"/>
      <c r="EB24" s="330"/>
    </row>
    <row r="25" spans="1:132" ht="14" customHeight="1">
      <c r="A25" s="361"/>
      <c r="B25" s="362"/>
      <c r="C25" s="362"/>
      <c r="D25" s="362"/>
      <c r="E25" s="362"/>
      <c r="F25" s="342"/>
      <c r="G25" s="342"/>
      <c r="H25" s="342"/>
      <c r="I25" s="342"/>
      <c r="J25" s="342"/>
      <c r="K25" s="342"/>
      <c r="L25" s="342"/>
      <c r="M25" s="342"/>
      <c r="N25" s="341"/>
      <c r="O25" s="978" t="s">
        <v>337</v>
      </c>
      <c r="P25" s="979"/>
      <c r="Q25" s="979"/>
      <c r="R25" s="980"/>
      <c r="S25" s="931" t="s">
        <v>338</v>
      </c>
      <c r="T25" s="931"/>
      <c r="U25" s="931"/>
      <c r="V25" s="931"/>
      <c r="W25" s="931"/>
      <c r="X25" s="931"/>
      <c r="Y25" s="931"/>
      <c r="Z25" s="931"/>
      <c r="AA25" s="931"/>
      <c r="AB25" s="981" t="s">
        <v>337</v>
      </c>
      <c r="AC25" s="979"/>
      <c r="AD25" s="979"/>
      <c r="AE25" s="980"/>
      <c r="AF25" s="931" t="s">
        <v>338</v>
      </c>
      <c r="AG25" s="931"/>
      <c r="AH25" s="931"/>
      <c r="AI25" s="931"/>
      <c r="AJ25" s="931"/>
      <c r="AK25" s="931"/>
      <c r="AL25" s="931"/>
      <c r="AM25" s="931"/>
      <c r="AN25" s="932"/>
      <c r="AO25" s="981" t="s">
        <v>337</v>
      </c>
      <c r="AP25" s="979"/>
      <c r="AQ25" s="979"/>
      <c r="AR25" s="980"/>
      <c r="AS25" s="931" t="s">
        <v>338</v>
      </c>
      <c r="AT25" s="931"/>
      <c r="AU25" s="931"/>
      <c r="AV25" s="931"/>
      <c r="AW25" s="931"/>
      <c r="AX25" s="931"/>
      <c r="AY25" s="931"/>
      <c r="AZ25" s="931"/>
      <c r="BA25" s="932"/>
      <c r="BB25" s="981" t="s">
        <v>337</v>
      </c>
      <c r="BC25" s="979"/>
      <c r="BD25" s="979"/>
      <c r="BE25" s="980"/>
      <c r="BF25" s="931" t="s">
        <v>338</v>
      </c>
      <c r="BG25" s="931"/>
      <c r="BH25" s="931"/>
      <c r="BI25" s="931"/>
      <c r="BJ25" s="931"/>
      <c r="BK25" s="931"/>
      <c r="BL25" s="931"/>
      <c r="BM25" s="931"/>
      <c r="BN25" s="932"/>
      <c r="BO25" s="978" t="s">
        <v>337</v>
      </c>
      <c r="BP25" s="979"/>
      <c r="BQ25" s="979"/>
      <c r="BR25" s="980"/>
      <c r="BS25" s="931" t="s">
        <v>338</v>
      </c>
      <c r="BT25" s="931"/>
      <c r="BU25" s="931"/>
      <c r="BV25" s="931"/>
      <c r="BW25" s="931"/>
      <c r="BX25" s="931"/>
      <c r="BY25" s="931"/>
      <c r="BZ25" s="931"/>
      <c r="CA25" s="931"/>
      <c r="CB25" s="981" t="s">
        <v>337</v>
      </c>
      <c r="CC25" s="979"/>
      <c r="CD25" s="979"/>
      <c r="CE25" s="980"/>
      <c r="CF25" s="931" t="s">
        <v>338</v>
      </c>
      <c r="CG25" s="931"/>
      <c r="CH25" s="931"/>
      <c r="CI25" s="931"/>
      <c r="CJ25" s="931"/>
      <c r="CK25" s="931"/>
      <c r="CL25" s="931"/>
      <c r="CM25" s="931"/>
      <c r="CN25" s="932"/>
      <c r="CO25" s="981" t="s">
        <v>337</v>
      </c>
      <c r="CP25" s="979"/>
      <c r="CQ25" s="979"/>
      <c r="CR25" s="980"/>
      <c r="CS25" s="931" t="s">
        <v>338</v>
      </c>
      <c r="CT25" s="931"/>
      <c r="CU25" s="931"/>
      <c r="CV25" s="931"/>
      <c r="CW25" s="931"/>
      <c r="CX25" s="931"/>
      <c r="CY25" s="931"/>
      <c r="CZ25" s="931"/>
      <c r="DA25" s="932"/>
      <c r="DB25" s="330"/>
      <c r="DC25" s="330"/>
      <c r="DD25" s="330"/>
      <c r="DE25" s="330"/>
      <c r="DF25" s="330"/>
      <c r="DG25" s="330"/>
      <c r="DH25" s="330"/>
      <c r="DI25" s="330"/>
      <c r="DJ25" s="330"/>
      <c r="DK25" s="330"/>
      <c r="DL25" s="330"/>
      <c r="DM25" s="330"/>
      <c r="DN25" s="330"/>
      <c r="DO25" s="330"/>
      <c r="DP25" s="330"/>
      <c r="DQ25" s="330"/>
      <c r="DR25" s="330"/>
      <c r="DS25" s="330"/>
      <c r="DT25" s="330"/>
      <c r="DU25" s="330"/>
      <c r="DV25" s="330"/>
      <c r="DW25" s="330"/>
      <c r="DX25" s="330"/>
      <c r="DY25" s="330"/>
      <c r="DZ25" s="330"/>
      <c r="EA25" s="330"/>
      <c r="EB25" s="330"/>
    </row>
    <row r="26" spans="1:132" ht="14" customHeight="1">
      <c r="A26" s="856" t="str">
        <f>TEXT(DATE(LEFT('設定シート（非表示）'!C6,4)-1,1,1),"ggg")</f>
        <v>令和</v>
      </c>
      <c r="B26" s="847"/>
      <c r="C26" s="847"/>
      <c r="D26" s="847"/>
      <c r="E26" s="825" t="str">
        <f>TEXT(DATE(LEFT('設定シート（非表示）'!C6,4)-1,1,1),"e")</f>
        <v>5</v>
      </c>
      <c r="F26" s="826"/>
      <c r="G26" s="826"/>
      <c r="H26" s="846" t="s">
        <v>28</v>
      </c>
      <c r="I26" s="847"/>
      <c r="J26" s="825">
        <v>4</v>
      </c>
      <c r="K26" s="826"/>
      <c r="L26" s="826"/>
      <c r="M26" s="846" t="s">
        <v>51</v>
      </c>
      <c r="N26" s="849"/>
      <c r="O26" s="828"/>
      <c r="P26" s="829"/>
      <c r="Q26" s="829"/>
      <c r="R26" s="830"/>
      <c r="S26" s="870"/>
      <c r="T26" s="871"/>
      <c r="U26" s="871"/>
      <c r="V26" s="871"/>
      <c r="W26" s="871"/>
      <c r="X26" s="871"/>
      <c r="Y26" s="871"/>
      <c r="Z26" s="872"/>
      <c r="AA26" s="873"/>
      <c r="AB26" s="854"/>
      <c r="AC26" s="829"/>
      <c r="AD26" s="829"/>
      <c r="AE26" s="830"/>
      <c r="AF26" s="870"/>
      <c r="AG26" s="871"/>
      <c r="AH26" s="871"/>
      <c r="AI26" s="871"/>
      <c r="AJ26" s="871"/>
      <c r="AK26" s="871"/>
      <c r="AL26" s="871"/>
      <c r="AM26" s="871"/>
      <c r="AN26" s="887"/>
      <c r="AO26" s="854"/>
      <c r="AP26" s="829"/>
      <c r="AQ26" s="829"/>
      <c r="AR26" s="830"/>
      <c r="AS26" s="870"/>
      <c r="AT26" s="871"/>
      <c r="AU26" s="871"/>
      <c r="AV26" s="871"/>
      <c r="AW26" s="871"/>
      <c r="AX26" s="871"/>
      <c r="AY26" s="871"/>
      <c r="AZ26" s="872"/>
      <c r="BA26" s="873"/>
      <c r="BB26" s="837">
        <f>SUM(O26+AB26+AO26)</f>
        <v>0</v>
      </c>
      <c r="BC26" s="838"/>
      <c r="BD26" s="838"/>
      <c r="BE26" s="839"/>
      <c r="BF26" s="858">
        <f>SUM(S26+AF26+AS26)</f>
        <v>0</v>
      </c>
      <c r="BG26" s="859"/>
      <c r="BH26" s="859"/>
      <c r="BI26" s="859"/>
      <c r="BJ26" s="859"/>
      <c r="BK26" s="859"/>
      <c r="BL26" s="859"/>
      <c r="BM26" s="881"/>
      <c r="BN26" s="882"/>
      <c r="BO26" s="828"/>
      <c r="BP26" s="829"/>
      <c r="BQ26" s="829"/>
      <c r="BR26" s="830"/>
      <c r="BS26" s="870"/>
      <c r="BT26" s="871"/>
      <c r="BU26" s="871"/>
      <c r="BV26" s="871"/>
      <c r="BW26" s="871"/>
      <c r="BX26" s="871"/>
      <c r="BY26" s="871"/>
      <c r="BZ26" s="872"/>
      <c r="CA26" s="873"/>
      <c r="CB26" s="854"/>
      <c r="CC26" s="829"/>
      <c r="CD26" s="829"/>
      <c r="CE26" s="830"/>
      <c r="CF26" s="870"/>
      <c r="CG26" s="871"/>
      <c r="CH26" s="871"/>
      <c r="CI26" s="871"/>
      <c r="CJ26" s="871"/>
      <c r="CK26" s="871"/>
      <c r="CL26" s="871"/>
      <c r="CM26" s="872"/>
      <c r="CN26" s="873"/>
      <c r="CO26" s="982">
        <f>SUM(BO26+CB26)</f>
        <v>0</v>
      </c>
      <c r="CP26" s="983"/>
      <c r="CQ26" s="983"/>
      <c r="CR26" s="986"/>
      <c r="CS26" s="982">
        <f>SUM(BS26+CF26)</f>
        <v>0</v>
      </c>
      <c r="CT26" s="983"/>
      <c r="CU26" s="983"/>
      <c r="CV26" s="983"/>
      <c r="CW26" s="983"/>
      <c r="CX26" s="983"/>
      <c r="CY26" s="983"/>
      <c r="CZ26" s="881"/>
      <c r="DA26" s="2349"/>
      <c r="DB26" s="330"/>
      <c r="DC26" s="330"/>
      <c r="DD26" s="330"/>
      <c r="DE26" s="330"/>
      <c r="DF26" s="330"/>
      <c r="DG26" s="330"/>
      <c r="DH26" s="330"/>
      <c r="DI26" s="330"/>
      <c r="DJ26" s="330"/>
      <c r="DK26" s="330"/>
      <c r="DL26" s="330"/>
      <c r="DM26" s="330"/>
      <c r="DN26" s="330"/>
      <c r="DO26" s="330"/>
      <c r="DP26" s="330"/>
      <c r="DQ26" s="330"/>
      <c r="DR26" s="330"/>
      <c r="DS26" s="330"/>
      <c r="DT26" s="330"/>
      <c r="DU26" s="330"/>
      <c r="DV26" s="330"/>
      <c r="DW26" s="330"/>
      <c r="DX26" s="330"/>
      <c r="DY26" s="330"/>
      <c r="DZ26" s="330"/>
      <c r="EA26" s="330"/>
      <c r="EB26" s="330"/>
    </row>
    <row r="27" spans="1:132" ht="14" customHeight="1">
      <c r="A27" s="857"/>
      <c r="B27" s="848"/>
      <c r="C27" s="848"/>
      <c r="D27" s="848"/>
      <c r="E27" s="827"/>
      <c r="F27" s="827"/>
      <c r="G27" s="827"/>
      <c r="H27" s="848"/>
      <c r="I27" s="848"/>
      <c r="J27" s="827"/>
      <c r="K27" s="827"/>
      <c r="L27" s="827"/>
      <c r="M27" s="848"/>
      <c r="N27" s="850"/>
      <c r="O27" s="831"/>
      <c r="P27" s="832"/>
      <c r="Q27" s="832"/>
      <c r="R27" s="833"/>
      <c r="S27" s="874"/>
      <c r="T27" s="875"/>
      <c r="U27" s="875"/>
      <c r="V27" s="875"/>
      <c r="W27" s="875"/>
      <c r="X27" s="875"/>
      <c r="Y27" s="875"/>
      <c r="Z27" s="876"/>
      <c r="AA27" s="877"/>
      <c r="AB27" s="855"/>
      <c r="AC27" s="832"/>
      <c r="AD27" s="832"/>
      <c r="AE27" s="833"/>
      <c r="AF27" s="874"/>
      <c r="AG27" s="875"/>
      <c r="AH27" s="875"/>
      <c r="AI27" s="875"/>
      <c r="AJ27" s="875"/>
      <c r="AK27" s="875"/>
      <c r="AL27" s="875"/>
      <c r="AM27" s="875"/>
      <c r="AN27" s="888"/>
      <c r="AO27" s="855"/>
      <c r="AP27" s="832"/>
      <c r="AQ27" s="832"/>
      <c r="AR27" s="833"/>
      <c r="AS27" s="874"/>
      <c r="AT27" s="875"/>
      <c r="AU27" s="875"/>
      <c r="AV27" s="875"/>
      <c r="AW27" s="875"/>
      <c r="AX27" s="875"/>
      <c r="AY27" s="875"/>
      <c r="AZ27" s="876"/>
      <c r="BA27" s="877"/>
      <c r="BB27" s="878"/>
      <c r="BC27" s="879"/>
      <c r="BD27" s="879"/>
      <c r="BE27" s="880"/>
      <c r="BF27" s="883"/>
      <c r="BG27" s="884"/>
      <c r="BH27" s="884"/>
      <c r="BI27" s="884"/>
      <c r="BJ27" s="884"/>
      <c r="BK27" s="884"/>
      <c r="BL27" s="884"/>
      <c r="BM27" s="885"/>
      <c r="BN27" s="886"/>
      <c r="BO27" s="831"/>
      <c r="BP27" s="832"/>
      <c r="BQ27" s="832"/>
      <c r="BR27" s="833"/>
      <c r="BS27" s="874"/>
      <c r="BT27" s="875"/>
      <c r="BU27" s="875"/>
      <c r="BV27" s="875"/>
      <c r="BW27" s="875"/>
      <c r="BX27" s="875"/>
      <c r="BY27" s="875"/>
      <c r="BZ27" s="876"/>
      <c r="CA27" s="877"/>
      <c r="CB27" s="855"/>
      <c r="CC27" s="832"/>
      <c r="CD27" s="832"/>
      <c r="CE27" s="833"/>
      <c r="CF27" s="874"/>
      <c r="CG27" s="875"/>
      <c r="CH27" s="875"/>
      <c r="CI27" s="875"/>
      <c r="CJ27" s="875"/>
      <c r="CK27" s="875"/>
      <c r="CL27" s="875"/>
      <c r="CM27" s="876"/>
      <c r="CN27" s="877"/>
      <c r="CO27" s="984"/>
      <c r="CP27" s="985"/>
      <c r="CQ27" s="985"/>
      <c r="CR27" s="987"/>
      <c r="CS27" s="984"/>
      <c r="CT27" s="985"/>
      <c r="CU27" s="985"/>
      <c r="CV27" s="985"/>
      <c r="CW27" s="985"/>
      <c r="CX27" s="985"/>
      <c r="CY27" s="985"/>
      <c r="CZ27" s="885"/>
      <c r="DA27" s="2350"/>
      <c r="DB27" s="330"/>
      <c r="DC27" s="330"/>
      <c r="DD27" s="330"/>
      <c r="DE27" s="330"/>
      <c r="DF27" s="330"/>
      <c r="DG27" s="330"/>
      <c r="DH27" s="330"/>
      <c r="DI27" s="330"/>
      <c r="DJ27" s="330"/>
      <c r="DK27" s="330"/>
      <c r="DL27" s="330"/>
      <c r="DM27" s="330"/>
      <c r="DN27" s="330"/>
      <c r="DO27" s="330"/>
      <c r="DP27" s="330"/>
      <c r="DQ27" s="330"/>
      <c r="DR27" s="330"/>
      <c r="DS27" s="330"/>
      <c r="DT27" s="330"/>
      <c r="DU27" s="330"/>
      <c r="DV27" s="330"/>
      <c r="DW27" s="330"/>
      <c r="DX27" s="330"/>
      <c r="DY27" s="330"/>
      <c r="DZ27" s="330"/>
      <c r="EA27" s="330"/>
      <c r="EB27" s="330"/>
    </row>
    <row r="28" spans="1:132" ht="14" customHeight="1">
      <c r="A28" s="856"/>
      <c r="B28" s="847"/>
      <c r="C28" s="847"/>
      <c r="D28" s="847"/>
      <c r="E28" s="825"/>
      <c r="F28" s="826"/>
      <c r="G28" s="826"/>
      <c r="H28" s="846"/>
      <c r="I28" s="847"/>
      <c r="J28" s="825">
        <v>5</v>
      </c>
      <c r="K28" s="826"/>
      <c r="L28" s="826"/>
      <c r="M28" s="846" t="s">
        <v>51</v>
      </c>
      <c r="N28" s="849"/>
      <c r="O28" s="828"/>
      <c r="P28" s="829"/>
      <c r="Q28" s="829"/>
      <c r="R28" s="830"/>
      <c r="S28" s="870"/>
      <c r="T28" s="871"/>
      <c r="U28" s="871"/>
      <c r="V28" s="871"/>
      <c r="W28" s="871"/>
      <c r="X28" s="871"/>
      <c r="Y28" s="871"/>
      <c r="Z28" s="872"/>
      <c r="AA28" s="873"/>
      <c r="AB28" s="854"/>
      <c r="AC28" s="829"/>
      <c r="AD28" s="829"/>
      <c r="AE28" s="830"/>
      <c r="AF28" s="870"/>
      <c r="AG28" s="871"/>
      <c r="AH28" s="871"/>
      <c r="AI28" s="871"/>
      <c r="AJ28" s="871"/>
      <c r="AK28" s="871"/>
      <c r="AL28" s="871"/>
      <c r="AM28" s="871"/>
      <c r="AN28" s="887"/>
      <c r="AO28" s="854"/>
      <c r="AP28" s="829"/>
      <c r="AQ28" s="829"/>
      <c r="AR28" s="830"/>
      <c r="AS28" s="870"/>
      <c r="AT28" s="871"/>
      <c r="AU28" s="871"/>
      <c r="AV28" s="871"/>
      <c r="AW28" s="871"/>
      <c r="AX28" s="871"/>
      <c r="AY28" s="871"/>
      <c r="AZ28" s="872"/>
      <c r="BA28" s="873"/>
      <c r="BB28" s="837">
        <f>SUM(O28+AB28+AO28)</f>
        <v>0</v>
      </c>
      <c r="BC28" s="838"/>
      <c r="BD28" s="838"/>
      <c r="BE28" s="839"/>
      <c r="BF28" s="858">
        <f>SUM(S28+AF28+AS28)</f>
        <v>0</v>
      </c>
      <c r="BG28" s="859"/>
      <c r="BH28" s="859"/>
      <c r="BI28" s="859"/>
      <c r="BJ28" s="859"/>
      <c r="BK28" s="859"/>
      <c r="BL28" s="859"/>
      <c r="BM28" s="881"/>
      <c r="BN28" s="882"/>
      <c r="BO28" s="828"/>
      <c r="BP28" s="829"/>
      <c r="BQ28" s="829"/>
      <c r="BR28" s="830"/>
      <c r="BS28" s="870"/>
      <c r="BT28" s="871"/>
      <c r="BU28" s="871"/>
      <c r="BV28" s="871"/>
      <c r="BW28" s="871"/>
      <c r="BX28" s="871"/>
      <c r="BY28" s="871"/>
      <c r="BZ28" s="872"/>
      <c r="CA28" s="873"/>
      <c r="CB28" s="854"/>
      <c r="CC28" s="829"/>
      <c r="CD28" s="829"/>
      <c r="CE28" s="830"/>
      <c r="CF28" s="870"/>
      <c r="CG28" s="871"/>
      <c r="CH28" s="871"/>
      <c r="CI28" s="871"/>
      <c r="CJ28" s="871"/>
      <c r="CK28" s="871"/>
      <c r="CL28" s="871"/>
      <c r="CM28" s="872"/>
      <c r="CN28" s="873"/>
      <c r="CO28" s="982">
        <f>SUM(BO28+CB28)</f>
        <v>0</v>
      </c>
      <c r="CP28" s="983"/>
      <c r="CQ28" s="983"/>
      <c r="CR28" s="986"/>
      <c r="CS28" s="982">
        <f>SUM(BS28+CF28)</f>
        <v>0</v>
      </c>
      <c r="CT28" s="983"/>
      <c r="CU28" s="983"/>
      <c r="CV28" s="983"/>
      <c r="CW28" s="983"/>
      <c r="CX28" s="983"/>
      <c r="CY28" s="983"/>
      <c r="CZ28" s="881"/>
      <c r="DA28" s="2349"/>
      <c r="DB28" s="330"/>
      <c r="DC28" s="330"/>
      <c r="DD28" s="330"/>
      <c r="DE28" s="330"/>
      <c r="DF28" s="330"/>
      <c r="DG28" s="330"/>
      <c r="DH28" s="330"/>
      <c r="DI28" s="330"/>
      <c r="DJ28" s="330"/>
      <c r="DK28" s="330"/>
      <c r="DL28" s="330"/>
      <c r="DM28" s="330"/>
      <c r="DN28" s="330"/>
      <c r="DO28" s="330"/>
      <c r="DP28" s="330"/>
      <c r="DQ28" s="330"/>
      <c r="DR28" s="330"/>
      <c r="DS28" s="330"/>
      <c r="DT28" s="330"/>
      <c r="DU28" s="330"/>
      <c r="DV28" s="330"/>
      <c r="DW28" s="330"/>
      <c r="DX28" s="330"/>
      <c r="DY28" s="330"/>
      <c r="DZ28" s="330"/>
      <c r="EA28" s="330"/>
      <c r="EB28" s="330"/>
    </row>
    <row r="29" spans="1:132" ht="14" customHeight="1">
      <c r="A29" s="857"/>
      <c r="B29" s="848"/>
      <c r="C29" s="848"/>
      <c r="D29" s="848"/>
      <c r="E29" s="827"/>
      <c r="F29" s="827"/>
      <c r="G29" s="827"/>
      <c r="H29" s="848"/>
      <c r="I29" s="848"/>
      <c r="J29" s="827"/>
      <c r="K29" s="827"/>
      <c r="L29" s="827"/>
      <c r="M29" s="848"/>
      <c r="N29" s="850"/>
      <c r="O29" s="831"/>
      <c r="P29" s="832"/>
      <c r="Q29" s="832"/>
      <c r="R29" s="833"/>
      <c r="S29" s="874"/>
      <c r="T29" s="875"/>
      <c r="U29" s="875"/>
      <c r="V29" s="875"/>
      <c r="W29" s="875"/>
      <c r="X29" s="875"/>
      <c r="Y29" s="875"/>
      <c r="Z29" s="876"/>
      <c r="AA29" s="877"/>
      <c r="AB29" s="855"/>
      <c r="AC29" s="832"/>
      <c r="AD29" s="832"/>
      <c r="AE29" s="833"/>
      <c r="AF29" s="874"/>
      <c r="AG29" s="875"/>
      <c r="AH29" s="875"/>
      <c r="AI29" s="875"/>
      <c r="AJ29" s="875"/>
      <c r="AK29" s="875"/>
      <c r="AL29" s="875"/>
      <c r="AM29" s="875"/>
      <c r="AN29" s="888"/>
      <c r="AO29" s="855"/>
      <c r="AP29" s="832"/>
      <c r="AQ29" s="832"/>
      <c r="AR29" s="833"/>
      <c r="AS29" s="874"/>
      <c r="AT29" s="875"/>
      <c r="AU29" s="875"/>
      <c r="AV29" s="875"/>
      <c r="AW29" s="875"/>
      <c r="AX29" s="875"/>
      <c r="AY29" s="875"/>
      <c r="AZ29" s="876"/>
      <c r="BA29" s="877"/>
      <c r="BB29" s="878"/>
      <c r="BC29" s="879"/>
      <c r="BD29" s="879"/>
      <c r="BE29" s="880"/>
      <c r="BF29" s="883"/>
      <c r="BG29" s="884"/>
      <c r="BH29" s="884"/>
      <c r="BI29" s="884"/>
      <c r="BJ29" s="884"/>
      <c r="BK29" s="884"/>
      <c r="BL29" s="884"/>
      <c r="BM29" s="885"/>
      <c r="BN29" s="886"/>
      <c r="BO29" s="831"/>
      <c r="BP29" s="832"/>
      <c r="BQ29" s="832"/>
      <c r="BR29" s="833"/>
      <c r="BS29" s="874"/>
      <c r="BT29" s="875"/>
      <c r="BU29" s="875"/>
      <c r="BV29" s="875"/>
      <c r="BW29" s="875"/>
      <c r="BX29" s="875"/>
      <c r="BY29" s="875"/>
      <c r="BZ29" s="876"/>
      <c r="CA29" s="877"/>
      <c r="CB29" s="855"/>
      <c r="CC29" s="832"/>
      <c r="CD29" s="832"/>
      <c r="CE29" s="833"/>
      <c r="CF29" s="874"/>
      <c r="CG29" s="875"/>
      <c r="CH29" s="875"/>
      <c r="CI29" s="875"/>
      <c r="CJ29" s="875"/>
      <c r="CK29" s="875"/>
      <c r="CL29" s="875"/>
      <c r="CM29" s="876"/>
      <c r="CN29" s="877"/>
      <c r="CO29" s="984"/>
      <c r="CP29" s="985"/>
      <c r="CQ29" s="985"/>
      <c r="CR29" s="987"/>
      <c r="CS29" s="984"/>
      <c r="CT29" s="985"/>
      <c r="CU29" s="985"/>
      <c r="CV29" s="985"/>
      <c r="CW29" s="985"/>
      <c r="CX29" s="985"/>
      <c r="CY29" s="985"/>
      <c r="CZ29" s="885"/>
      <c r="DA29" s="2350"/>
      <c r="DB29" s="330"/>
      <c r="DC29" s="330"/>
      <c r="DD29" s="330"/>
      <c r="DE29" s="330"/>
      <c r="DF29" s="330"/>
      <c r="DG29" s="330"/>
      <c r="DH29" s="330"/>
      <c r="DI29" s="330"/>
      <c r="DJ29" s="330"/>
      <c r="DK29" s="330"/>
      <c r="DL29" s="330"/>
      <c r="DM29" s="330"/>
      <c r="DN29" s="330"/>
      <c r="DO29" s="330"/>
      <c r="DP29" s="330"/>
      <c r="DQ29" s="330"/>
      <c r="DR29" s="330"/>
      <c r="DS29" s="330"/>
      <c r="DT29" s="330"/>
      <c r="DU29" s="330"/>
      <c r="DV29" s="330"/>
      <c r="DW29" s="330"/>
      <c r="DX29" s="330"/>
      <c r="DY29" s="330"/>
      <c r="DZ29" s="330"/>
      <c r="EA29" s="330"/>
      <c r="EB29" s="330"/>
    </row>
    <row r="30" spans="1:132" ht="14" customHeight="1">
      <c r="A30" s="856"/>
      <c r="B30" s="847"/>
      <c r="C30" s="847"/>
      <c r="D30" s="847"/>
      <c r="E30" s="825"/>
      <c r="F30" s="826"/>
      <c r="G30" s="826"/>
      <c r="H30" s="846"/>
      <c r="I30" s="847"/>
      <c r="J30" s="825">
        <v>6</v>
      </c>
      <c r="K30" s="826"/>
      <c r="L30" s="826"/>
      <c r="M30" s="846" t="s">
        <v>51</v>
      </c>
      <c r="N30" s="849"/>
      <c r="O30" s="828"/>
      <c r="P30" s="829"/>
      <c r="Q30" s="829"/>
      <c r="R30" s="830"/>
      <c r="S30" s="870"/>
      <c r="T30" s="871"/>
      <c r="U30" s="871"/>
      <c r="V30" s="871"/>
      <c r="W30" s="871"/>
      <c r="X30" s="871"/>
      <c r="Y30" s="871"/>
      <c r="Z30" s="872"/>
      <c r="AA30" s="873"/>
      <c r="AB30" s="854"/>
      <c r="AC30" s="829"/>
      <c r="AD30" s="829"/>
      <c r="AE30" s="830"/>
      <c r="AF30" s="870"/>
      <c r="AG30" s="871"/>
      <c r="AH30" s="871"/>
      <c r="AI30" s="871"/>
      <c r="AJ30" s="871"/>
      <c r="AK30" s="871"/>
      <c r="AL30" s="871"/>
      <c r="AM30" s="871"/>
      <c r="AN30" s="887"/>
      <c r="AO30" s="854"/>
      <c r="AP30" s="829"/>
      <c r="AQ30" s="829"/>
      <c r="AR30" s="830"/>
      <c r="AS30" s="870"/>
      <c r="AT30" s="871"/>
      <c r="AU30" s="871"/>
      <c r="AV30" s="871"/>
      <c r="AW30" s="871"/>
      <c r="AX30" s="871"/>
      <c r="AY30" s="871"/>
      <c r="AZ30" s="872"/>
      <c r="BA30" s="873"/>
      <c r="BB30" s="837">
        <f>SUM(O30+AB30+AO30)</f>
        <v>0</v>
      </c>
      <c r="BC30" s="838"/>
      <c r="BD30" s="838"/>
      <c r="BE30" s="839"/>
      <c r="BF30" s="858">
        <f>SUM(S30+AF30+AS30)</f>
        <v>0</v>
      </c>
      <c r="BG30" s="859"/>
      <c r="BH30" s="859"/>
      <c r="BI30" s="859"/>
      <c r="BJ30" s="859"/>
      <c r="BK30" s="859"/>
      <c r="BL30" s="859"/>
      <c r="BM30" s="881"/>
      <c r="BN30" s="882"/>
      <c r="BO30" s="828"/>
      <c r="BP30" s="829"/>
      <c r="BQ30" s="829"/>
      <c r="BR30" s="830"/>
      <c r="BS30" s="870"/>
      <c r="BT30" s="871"/>
      <c r="BU30" s="871"/>
      <c r="BV30" s="871"/>
      <c r="BW30" s="871"/>
      <c r="BX30" s="871"/>
      <c r="BY30" s="871"/>
      <c r="BZ30" s="872"/>
      <c r="CA30" s="873"/>
      <c r="CB30" s="854"/>
      <c r="CC30" s="829"/>
      <c r="CD30" s="829"/>
      <c r="CE30" s="830"/>
      <c r="CF30" s="870"/>
      <c r="CG30" s="871"/>
      <c r="CH30" s="871"/>
      <c r="CI30" s="871"/>
      <c r="CJ30" s="871"/>
      <c r="CK30" s="871"/>
      <c r="CL30" s="871"/>
      <c r="CM30" s="872"/>
      <c r="CN30" s="873"/>
      <c r="CO30" s="982">
        <f>SUM(BO30+CB30)</f>
        <v>0</v>
      </c>
      <c r="CP30" s="983"/>
      <c r="CQ30" s="983"/>
      <c r="CR30" s="986"/>
      <c r="CS30" s="982">
        <f>SUM(BS30+CF30)</f>
        <v>0</v>
      </c>
      <c r="CT30" s="983"/>
      <c r="CU30" s="983"/>
      <c r="CV30" s="983"/>
      <c r="CW30" s="983"/>
      <c r="CX30" s="983"/>
      <c r="CY30" s="983"/>
      <c r="CZ30" s="881"/>
      <c r="DA30" s="2349"/>
      <c r="DB30" s="330"/>
      <c r="DC30" s="330"/>
      <c r="DD30" s="330"/>
      <c r="DE30" s="330"/>
      <c r="DF30" s="330"/>
      <c r="DG30" s="330"/>
      <c r="DH30" s="330"/>
      <c r="DI30" s="330"/>
      <c r="DJ30" s="330"/>
      <c r="DK30" s="330"/>
      <c r="DL30" s="330"/>
      <c r="DM30" s="330"/>
      <c r="DN30" s="330"/>
      <c r="DO30" s="330"/>
      <c r="DP30" s="330"/>
      <c r="DQ30" s="330"/>
      <c r="DR30" s="330"/>
      <c r="DS30" s="330"/>
      <c r="DT30" s="330"/>
      <c r="DU30" s="330"/>
      <c r="DV30" s="330"/>
      <c r="DW30" s="330"/>
      <c r="DX30" s="330"/>
      <c r="DY30" s="330"/>
      <c r="DZ30" s="330"/>
      <c r="EA30" s="330"/>
      <c r="EB30" s="330"/>
    </row>
    <row r="31" spans="1:132" ht="14" customHeight="1">
      <c r="A31" s="857"/>
      <c r="B31" s="848"/>
      <c r="C31" s="848"/>
      <c r="D31" s="848"/>
      <c r="E31" s="827"/>
      <c r="F31" s="827"/>
      <c r="G31" s="827"/>
      <c r="H31" s="848"/>
      <c r="I31" s="848"/>
      <c r="J31" s="827"/>
      <c r="K31" s="827"/>
      <c r="L31" s="827"/>
      <c r="M31" s="848"/>
      <c r="N31" s="850"/>
      <c r="O31" s="831"/>
      <c r="P31" s="832"/>
      <c r="Q31" s="832"/>
      <c r="R31" s="833"/>
      <c r="S31" s="874"/>
      <c r="T31" s="875"/>
      <c r="U31" s="875"/>
      <c r="V31" s="875"/>
      <c r="W31" s="875"/>
      <c r="X31" s="875"/>
      <c r="Y31" s="875"/>
      <c r="Z31" s="876"/>
      <c r="AA31" s="877"/>
      <c r="AB31" s="855"/>
      <c r="AC31" s="832"/>
      <c r="AD31" s="832"/>
      <c r="AE31" s="833"/>
      <c r="AF31" s="874"/>
      <c r="AG31" s="875"/>
      <c r="AH31" s="875"/>
      <c r="AI31" s="875"/>
      <c r="AJ31" s="875"/>
      <c r="AK31" s="875"/>
      <c r="AL31" s="875"/>
      <c r="AM31" s="875"/>
      <c r="AN31" s="888"/>
      <c r="AO31" s="855"/>
      <c r="AP31" s="832"/>
      <c r="AQ31" s="832"/>
      <c r="AR31" s="833"/>
      <c r="AS31" s="874"/>
      <c r="AT31" s="875"/>
      <c r="AU31" s="875"/>
      <c r="AV31" s="875"/>
      <c r="AW31" s="875"/>
      <c r="AX31" s="875"/>
      <c r="AY31" s="875"/>
      <c r="AZ31" s="876"/>
      <c r="BA31" s="877"/>
      <c r="BB31" s="878"/>
      <c r="BC31" s="879"/>
      <c r="BD31" s="879"/>
      <c r="BE31" s="880"/>
      <c r="BF31" s="883"/>
      <c r="BG31" s="884"/>
      <c r="BH31" s="884"/>
      <c r="BI31" s="884"/>
      <c r="BJ31" s="884"/>
      <c r="BK31" s="884"/>
      <c r="BL31" s="884"/>
      <c r="BM31" s="885"/>
      <c r="BN31" s="886"/>
      <c r="BO31" s="831"/>
      <c r="BP31" s="832"/>
      <c r="BQ31" s="832"/>
      <c r="BR31" s="833"/>
      <c r="BS31" s="874"/>
      <c r="BT31" s="875"/>
      <c r="BU31" s="875"/>
      <c r="BV31" s="875"/>
      <c r="BW31" s="875"/>
      <c r="BX31" s="875"/>
      <c r="BY31" s="875"/>
      <c r="BZ31" s="876"/>
      <c r="CA31" s="877"/>
      <c r="CB31" s="855"/>
      <c r="CC31" s="832"/>
      <c r="CD31" s="832"/>
      <c r="CE31" s="833"/>
      <c r="CF31" s="874"/>
      <c r="CG31" s="875"/>
      <c r="CH31" s="875"/>
      <c r="CI31" s="875"/>
      <c r="CJ31" s="875"/>
      <c r="CK31" s="875"/>
      <c r="CL31" s="875"/>
      <c r="CM31" s="876"/>
      <c r="CN31" s="877"/>
      <c r="CO31" s="984"/>
      <c r="CP31" s="985"/>
      <c r="CQ31" s="985"/>
      <c r="CR31" s="987"/>
      <c r="CS31" s="984"/>
      <c r="CT31" s="985"/>
      <c r="CU31" s="985"/>
      <c r="CV31" s="985"/>
      <c r="CW31" s="985"/>
      <c r="CX31" s="985"/>
      <c r="CY31" s="985"/>
      <c r="CZ31" s="885"/>
      <c r="DA31" s="2350"/>
      <c r="DB31" s="330"/>
      <c r="DC31" s="330"/>
      <c r="DD31" s="330"/>
      <c r="DE31" s="330"/>
      <c r="DF31" s="330"/>
      <c r="DG31" s="330"/>
      <c r="DH31" s="330"/>
      <c r="DI31" s="330"/>
      <c r="DJ31" s="330"/>
      <c r="DK31" s="330"/>
      <c r="DL31" s="330"/>
      <c r="DM31" s="330"/>
      <c r="DN31" s="330"/>
      <c r="DO31" s="330"/>
      <c r="DP31" s="330"/>
      <c r="DQ31" s="330"/>
      <c r="DR31" s="330"/>
      <c r="DS31" s="330"/>
      <c r="DT31" s="330"/>
      <c r="DU31" s="330"/>
      <c r="DV31" s="330"/>
      <c r="DW31" s="330"/>
      <c r="DX31" s="330"/>
      <c r="DY31" s="330"/>
      <c r="DZ31" s="330"/>
      <c r="EA31" s="330"/>
      <c r="EB31" s="330"/>
    </row>
    <row r="32" spans="1:132" ht="14" customHeight="1">
      <c r="A32" s="856"/>
      <c r="B32" s="847"/>
      <c r="C32" s="847"/>
      <c r="D32" s="847"/>
      <c r="E32" s="825"/>
      <c r="F32" s="826"/>
      <c r="G32" s="826"/>
      <c r="H32" s="846"/>
      <c r="I32" s="847"/>
      <c r="J32" s="825">
        <v>7</v>
      </c>
      <c r="K32" s="826"/>
      <c r="L32" s="826"/>
      <c r="M32" s="846" t="s">
        <v>51</v>
      </c>
      <c r="N32" s="849"/>
      <c r="O32" s="828"/>
      <c r="P32" s="829"/>
      <c r="Q32" s="829"/>
      <c r="R32" s="830"/>
      <c r="S32" s="870"/>
      <c r="T32" s="871"/>
      <c r="U32" s="871"/>
      <c r="V32" s="871"/>
      <c r="W32" s="871"/>
      <c r="X32" s="871"/>
      <c r="Y32" s="871"/>
      <c r="Z32" s="872"/>
      <c r="AA32" s="873"/>
      <c r="AB32" s="854"/>
      <c r="AC32" s="829"/>
      <c r="AD32" s="829"/>
      <c r="AE32" s="830"/>
      <c r="AF32" s="870"/>
      <c r="AG32" s="871"/>
      <c r="AH32" s="871"/>
      <c r="AI32" s="871"/>
      <c r="AJ32" s="871"/>
      <c r="AK32" s="871"/>
      <c r="AL32" s="871"/>
      <c r="AM32" s="871"/>
      <c r="AN32" s="887"/>
      <c r="AO32" s="854"/>
      <c r="AP32" s="829"/>
      <c r="AQ32" s="829"/>
      <c r="AR32" s="830"/>
      <c r="AS32" s="870"/>
      <c r="AT32" s="871"/>
      <c r="AU32" s="871"/>
      <c r="AV32" s="871"/>
      <c r="AW32" s="871"/>
      <c r="AX32" s="871"/>
      <c r="AY32" s="871"/>
      <c r="AZ32" s="872"/>
      <c r="BA32" s="873"/>
      <c r="BB32" s="837">
        <f>SUM(O32+AB32+AO32)</f>
        <v>0</v>
      </c>
      <c r="BC32" s="838"/>
      <c r="BD32" s="838"/>
      <c r="BE32" s="839"/>
      <c r="BF32" s="858">
        <f>SUM(S32+AF32+AS32)</f>
        <v>0</v>
      </c>
      <c r="BG32" s="859"/>
      <c r="BH32" s="859"/>
      <c r="BI32" s="859"/>
      <c r="BJ32" s="859"/>
      <c r="BK32" s="859"/>
      <c r="BL32" s="859"/>
      <c r="BM32" s="881"/>
      <c r="BN32" s="882"/>
      <c r="BO32" s="828"/>
      <c r="BP32" s="829"/>
      <c r="BQ32" s="829"/>
      <c r="BR32" s="830"/>
      <c r="BS32" s="870"/>
      <c r="BT32" s="871"/>
      <c r="BU32" s="871"/>
      <c r="BV32" s="871"/>
      <c r="BW32" s="871"/>
      <c r="BX32" s="871"/>
      <c r="BY32" s="871"/>
      <c r="BZ32" s="872"/>
      <c r="CA32" s="873"/>
      <c r="CB32" s="854"/>
      <c r="CC32" s="829"/>
      <c r="CD32" s="829"/>
      <c r="CE32" s="830"/>
      <c r="CF32" s="870"/>
      <c r="CG32" s="871"/>
      <c r="CH32" s="871"/>
      <c r="CI32" s="871"/>
      <c r="CJ32" s="871"/>
      <c r="CK32" s="871"/>
      <c r="CL32" s="871"/>
      <c r="CM32" s="872"/>
      <c r="CN32" s="873"/>
      <c r="CO32" s="982">
        <f>SUM(BO32+CB32)</f>
        <v>0</v>
      </c>
      <c r="CP32" s="983"/>
      <c r="CQ32" s="983"/>
      <c r="CR32" s="986"/>
      <c r="CS32" s="982">
        <f>SUM(BS32+CF32)</f>
        <v>0</v>
      </c>
      <c r="CT32" s="983"/>
      <c r="CU32" s="983"/>
      <c r="CV32" s="983"/>
      <c r="CW32" s="983"/>
      <c r="CX32" s="983"/>
      <c r="CY32" s="983"/>
      <c r="CZ32" s="881"/>
      <c r="DA32" s="2349"/>
      <c r="DB32" s="330"/>
      <c r="DC32" s="330"/>
      <c r="DD32" s="330"/>
      <c r="DE32" s="330"/>
      <c r="DF32" s="330"/>
      <c r="DG32" s="330"/>
      <c r="DH32" s="330"/>
      <c r="DI32" s="330"/>
      <c r="DJ32" s="330"/>
      <c r="DK32" s="330"/>
      <c r="DL32" s="330"/>
      <c r="DM32" s="330"/>
      <c r="DN32" s="330"/>
      <c r="DO32" s="330"/>
      <c r="DP32" s="330"/>
      <c r="DQ32" s="330"/>
      <c r="DR32" s="330"/>
      <c r="DS32" s="330"/>
      <c r="DT32" s="330"/>
      <c r="DU32" s="330"/>
      <c r="DV32" s="330"/>
      <c r="DW32" s="330"/>
      <c r="DX32" s="330"/>
      <c r="DY32" s="330"/>
      <c r="DZ32" s="330"/>
      <c r="EA32" s="330"/>
      <c r="EB32" s="330"/>
    </row>
    <row r="33" spans="1:132" ht="14" customHeight="1">
      <c r="A33" s="857"/>
      <c r="B33" s="848"/>
      <c r="C33" s="848"/>
      <c r="D33" s="848"/>
      <c r="E33" s="827"/>
      <c r="F33" s="827"/>
      <c r="G33" s="827"/>
      <c r="H33" s="848"/>
      <c r="I33" s="848"/>
      <c r="J33" s="827"/>
      <c r="K33" s="827"/>
      <c r="L33" s="827"/>
      <c r="M33" s="848"/>
      <c r="N33" s="850"/>
      <c r="O33" s="831"/>
      <c r="P33" s="832"/>
      <c r="Q33" s="832"/>
      <c r="R33" s="833"/>
      <c r="S33" s="874"/>
      <c r="T33" s="875"/>
      <c r="U33" s="875"/>
      <c r="V33" s="875"/>
      <c r="W33" s="875"/>
      <c r="X33" s="875"/>
      <c r="Y33" s="875"/>
      <c r="Z33" s="876"/>
      <c r="AA33" s="877"/>
      <c r="AB33" s="855"/>
      <c r="AC33" s="832"/>
      <c r="AD33" s="832"/>
      <c r="AE33" s="833"/>
      <c r="AF33" s="874"/>
      <c r="AG33" s="875"/>
      <c r="AH33" s="875"/>
      <c r="AI33" s="875"/>
      <c r="AJ33" s="875"/>
      <c r="AK33" s="875"/>
      <c r="AL33" s="875"/>
      <c r="AM33" s="875"/>
      <c r="AN33" s="888"/>
      <c r="AO33" s="855"/>
      <c r="AP33" s="832"/>
      <c r="AQ33" s="832"/>
      <c r="AR33" s="833"/>
      <c r="AS33" s="874"/>
      <c r="AT33" s="875"/>
      <c r="AU33" s="875"/>
      <c r="AV33" s="875"/>
      <c r="AW33" s="875"/>
      <c r="AX33" s="875"/>
      <c r="AY33" s="875"/>
      <c r="AZ33" s="876"/>
      <c r="BA33" s="877"/>
      <c r="BB33" s="878"/>
      <c r="BC33" s="879"/>
      <c r="BD33" s="879"/>
      <c r="BE33" s="880"/>
      <c r="BF33" s="883"/>
      <c r="BG33" s="884"/>
      <c r="BH33" s="884"/>
      <c r="BI33" s="884"/>
      <c r="BJ33" s="884"/>
      <c r="BK33" s="884"/>
      <c r="BL33" s="884"/>
      <c r="BM33" s="885"/>
      <c r="BN33" s="886"/>
      <c r="BO33" s="831"/>
      <c r="BP33" s="832"/>
      <c r="BQ33" s="832"/>
      <c r="BR33" s="833"/>
      <c r="BS33" s="874"/>
      <c r="BT33" s="875"/>
      <c r="BU33" s="875"/>
      <c r="BV33" s="875"/>
      <c r="BW33" s="875"/>
      <c r="BX33" s="875"/>
      <c r="BY33" s="875"/>
      <c r="BZ33" s="876"/>
      <c r="CA33" s="877"/>
      <c r="CB33" s="855"/>
      <c r="CC33" s="832"/>
      <c r="CD33" s="832"/>
      <c r="CE33" s="833"/>
      <c r="CF33" s="874"/>
      <c r="CG33" s="875"/>
      <c r="CH33" s="875"/>
      <c r="CI33" s="875"/>
      <c r="CJ33" s="875"/>
      <c r="CK33" s="875"/>
      <c r="CL33" s="875"/>
      <c r="CM33" s="876"/>
      <c r="CN33" s="877"/>
      <c r="CO33" s="984"/>
      <c r="CP33" s="985"/>
      <c r="CQ33" s="985"/>
      <c r="CR33" s="987"/>
      <c r="CS33" s="984"/>
      <c r="CT33" s="985"/>
      <c r="CU33" s="985"/>
      <c r="CV33" s="985"/>
      <c r="CW33" s="985"/>
      <c r="CX33" s="985"/>
      <c r="CY33" s="985"/>
      <c r="CZ33" s="885"/>
      <c r="DA33" s="2350"/>
      <c r="DB33" s="330"/>
      <c r="DC33" s="330"/>
      <c r="DD33" s="330"/>
      <c r="DE33" s="330"/>
      <c r="DF33" s="330"/>
      <c r="DG33" s="330"/>
      <c r="DH33" s="330"/>
      <c r="DI33" s="330"/>
      <c r="DJ33" s="330"/>
      <c r="DK33" s="330"/>
      <c r="DL33" s="330"/>
      <c r="DM33" s="330"/>
      <c r="DN33" s="330"/>
      <c r="DO33" s="330"/>
      <c r="DP33" s="330"/>
      <c r="DQ33" s="330"/>
      <c r="DR33" s="330"/>
      <c r="DS33" s="330"/>
      <c r="DT33" s="330"/>
      <c r="DU33" s="330"/>
      <c r="DV33" s="330"/>
      <c r="DW33" s="330"/>
      <c r="DX33" s="330"/>
      <c r="DY33" s="330"/>
      <c r="DZ33" s="330"/>
      <c r="EA33" s="330"/>
      <c r="EB33" s="330"/>
    </row>
    <row r="34" spans="1:132" ht="14" customHeight="1">
      <c r="A34" s="856"/>
      <c r="B34" s="847"/>
      <c r="C34" s="847"/>
      <c r="D34" s="847"/>
      <c r="E34" s="825"/>
      <c r="F34" s="826"/>
      <c r="G34" s="826"/>
      <c r="H34" s="846"/>
      <c r="I34" s="847"/>
      <c r="J34" s="825">
        <v>8</v>
      </c>
      <c r="K34" s="826"/>
      <c r="L34" s="826"/>
      <c r="M34" s="846" t="s">
        <v>51</v>
      </c>
      <c r="N34" s="849"/>
      <c r="O34" s="828"/>
      <c r="P34" s="829"/>
      <c r="Q34" s="829"/>
      <c r="R34" s="830"/>
      <c r="S34" s="870"/>
      <c r="T34" s="871"/>
      <c r="U34" s="871"/>
      <c r="V34" s="871"/>
      <c r="W34" s="871"/>
      <c r="X34" s="871"/>
      <c r="Y34" s="871"/>
      <c r="Z34" s="872"/>
      <c r="AA34" s="873"/>
      <c r="AB34" s="854"/>
      <c r="AC34" s="829"/>
      <c r="AD34" s="829"/>
      <c r="AE34" s="830"/>
      <c r="AF34" s="870"/>
      <c r="AG34" s="871"/>
      <c r="AH34" s="871"/>
      <c r="AI34" s="871"/>
      <c r="AJ34" s="871"/>
      <c r="AK34" s="871"/>
      <c r="AL34" s="871"/>
      <c r="AM34" s="871"/>
      <c r="AN34" s="887"/>
      <c r="AO34" s="854"/>
      <c r="AP34" s="829"/>
      <c r="AQ34" s="829"/>
      <c r="AR34" s="830"/>
      <c r="AS34" s="870"/>
      <c r="AT34" s="871"/>
      <c r="AU34" s="871"/>
      <c r="AV34" s="871"/>
      <c r="AW34" s="871"/>
      <c r="AX34" s="871"/>
      <c r="AY34" s="871"/>
      <c r="AZ34" s="872"/>
      <c r="BA34" s="873"/>
      <c r="BB34" s="837">
        <f>SUM(O34+AB34+AO34)</f>
        <v>0</v>
      </c>
      <c r="BC34" s="838"/>
      <c r="BD34" s="838"/>
      <c r="BE34" s="839"/>
      <c r="BF34" s="858">
        <f>SUM(S34+AF34+AS34)</f>
        <v>0</v>
      </c>
      <c r="BG34" s="859"/>
      <c r="BH34" s="859"/>
      <c r="BI34" s="859"/>
      <c r="BJ34" s="859"/>
      <c r="BK34" s="859"/>
      <c r="BL34" s="859"/>
      <c r="BM34" s="881"/>
      <c r="BN34" s="882"/>
      <c r="BO34" s="828"/>
      <c r="BP34" s="829"/>
      <c r="BQ34" s="829"/>
      <c r="BR34" s="830"/>
      <c r="BS34" s="870"/>
      <c r="BT34" s="871"/>
      <c r="BU34" s="871"/>
      <c r="BV34" s="871"/>
      <c r="BW34" s="871"/>
      <c r="BX34" s="871"/>
      <c r="BY34" s="871"/>
      <c r="BZ34" s="872"/>
      <c r="CA34" s="873"/>
      <c r="CB34" s="854"/>
      <c r="CC34" s="829"/>
      <c r="CD34" s="829"/>
      <c r="CE34" s="830"/>
      <c r="CF34" s="870"/>
      <c r="CG34" s="871"/>
      <c r="CH34" s="871"/>
      <c r="CI34" s="871"/>
      <c r="CJ34" s="871"/>
      <c r="CK34" s="871"/>
      <c r="CL34" s="871"/>
      <c r="CM34" s="872"/>
      <c r="CN34" s="873"/>
      <c r="CO34" s="982">
        <f>SUM(BO34+CB34)</f>
        <v>0</v>
      </c>
      <c r="CP34" s="983"/>
      <c r="CQ34" s="983"/>
      <c r="CR34" s="986"/>
      <c r="CS34" s="982">
        <f>SUM(BS34+CF34)</f>
        <v>0</v>
      </c>
      <c r="CT34" s="983"/>
      <c r="CU34" s="983"/>
      <c r="CV34" s="983"/>
      <c r="CW34" s="983"/>
      <c r="CX34" s="983"/>
      <c r="CY34" s="983"/>
      <c r="CZ34" s="881"/>
      <c r="DA34" s="2349"/>
      <c r="DB34" s="330"/>
      <c r="DC34" s="330"/>
      <c r="DD34" s="330"/>
      <c r="DE34" s="330"/>
      <c r="DF34" s="330"/>
      <c r="DG34" s="330"/>
      <c r="DH34" s="330"/>
      <c r="DI34" s="330"/>
      <c r="DJ34" s="330"/>
      <c r="DK34" s="330"/>
      <c r="DL34" s="330"/>
      <c r="DM34" s="330"/>
      <c r="DN34" s="330"/>
      <c r="DO34" s="330"/>
      <c r="DP34" s="330"/>
      <c r="DQ34" s="330"/>
      <c r="DR34" s="330"/>
      <c r="DS34" s="330"/>
      <c r="DT34" s="330"/>
      <c r="DU34" s="330"/>
      <c r="DV34" s="330"/>
      <c r="DW34" s="330"/>
      <c r="DX34" s="330"/>
      <c r="DY34" s="330"/>
      <c r="DZ34" s="330"/>
      <c r="EA34" s="330"/>
      <c r="EB34" s="330"/>
    </row>
    <row r="35" spans="1:132" ht="14" customHeight="1">
      <c r="A35" s="857"/>
      <c r="B35" s="848"/>
      <c r="C35" s="848"/>
      <c r="D35" s="848"/>
      <c r="E35" s="827"/>
      <c r="F35" s="827"/>
      <c r="G35" s="827"/>
      <c r="H35" s="848"/>
      <c r="I35" s="848"/>
      <c r="J35" s="827"/>
      <c r="K35" s="827"/>
      <c r="L35" s="827"/>
      <c r="M35" s="848"/>
      <c r="N35" s="850"/>
      <c r="O35" s="831"/>
      <c r="P35" s="832"/>
      <c r="Q35" s="832"/>
      <c r="R35" s="833"/>
      <c r="S35" s="874"/>
      <c r="T35" s="875"/>
      <c r="U35" s="875"/>
      <c r="V35" s="875"/>
      <c r="W35" s="875"/>
      <c r="X35" s="875"/>
      <c r="Y35" s="875"/>
      <c r="Z35" s="876"/>
      <c r="AA35" s="877"/>
      <c r="AB35" s="855"/>
      <c r="AC35" s="832"/>
      <c r="AD35" s="832"/>
      <c r="AE35" s="833"/>
      <c r="AF35" s="874"/>
      <c r="AG35" s="875"/>
      <c r="AH35" s="875"/>
      <c r="AI35" s="875"/>
      <c r="AJ35" s="875"/>
      <c r="AK35" s="875"/>
      <c r="AL35" s="875"/>
      <c r="AM35" s="875"/>
      <c r="AN35" s="888"/>
      <c r="AO35" s="855"/>
      <c r="AP35" s="832"/>
      <c r="AQ35" s="832"/>
      <c r="AR35" s="833"/>
      <c r="AS35" s="874"/>
      <c r="AT35" s="875"/>
      <c r="AU35" s="875"/>
      <c r="AV35" s="875"/>
      <c r="AW35" s="875"/>
      <c r="AX35" s="875"/>
      <c r="AY35" s="875"/>
      <c r="AZ35" s="876"/>
      <c r="BA35" s="877"/>
      <c r="BB35" s="878"/>
      <c r="BC35" s="879"/>
      <c r="BD35" s="879"/>
      <c r="BE35" s="880"/>
      <c r="BF35" s="883"/>
      <c r="BG35" s="884"/>
      <c r="BH35" s="884"/>
      <c r="BI35" s="884"/>
      <c r="BJ35" s="884"/>
      <c r="BK35" s="884"/>
      <c r="BL35" s="884"/>
      <c r="BM35" s="885"/>
      <c r="BN35" s="886"/>
      <c r="BO35" s="831"/>
      <c r="BP35" s="832"/>
      <c r="BQ35" s="832"/>
      <c r="BR35" s="833"/>
      <c r="BS35" s="874"/>
      <c r="BT35" s="875"/>
      <c r="BU35" s="875"/>
      <c r="BV35" s="875"/>
      <c r="BW35" s="875"/>
      <c r="BX35" s="875"/>
      <c r="BY35" s="875"/>
      <c r="BZ35" s="876"/>
      <c r="CA35" s="877"/>
      <c r="CB35" s="855"/>
      <c r="CC35" s="832"/>
      <c r="CD35" s="832"/>
      <c r="CE35" s="833"/>
      <c r="CF35" s="874"/>
      <c r="CG35" s="875"/>
      <c r="CH35" s="875"/>
      <c r="CI35" s="875"/>
      <c r="CJ35" s="875"/>
      <c r="CK35" s="875"/>
      <c r="CL35" s="875"/>
      <c r="CM35" s="876"/>
      <c r="CN35" s="877"/>
      <c r="CO35" s="984"/>
      <c r="CP35" s="985"/>
      <c r="CQ35" s="985"/>
      <c r="CR35" s="987"/>
      <c r="CS35" s="984"/>
      <c r="CT35" s="985"/>
      <c r="CU35" s="985"/>
      <c r="CV35" s="985"/>
      <c r="CW35" s="985"/>
      <c r="CX35" s="985"/>
      <c r="CY35" s="985"/>
      <c r="CZ35" s="885"/>
      <c r="DA35" s="2350"/>
      <c r="DB35" s="330"/>
      <c r="DC35" s="330"/>
      <c r="DD35" s="330"/>
      <c r="DE35" s="330"/>
      <c r="DF35" s="330"/>
      <c r="DG35" s="330"/>
      <c r="DH35" s="330"/>
      <c r="DI35" s="330"/>
      <c r="DJ35" s="330"/>
      <c r="DK35" s="330"/>
      <c r="DL35" s="330"/>
      <c r="DM35" s="330"/>
      <c r="DN35" s="330"/>
      <c r="DO35" s="340"/>
      <c r="DP35" s="340"/>
      <c r="DQ35" s="340"/>
      <c r="DR35" s="340"/>
      <c r="DS35" s="330"/>
      <c r="DT35" s="330"/>
      <c r="DU35" s="330"/>
      <c r="DV35" s="330"/>
      <c r="DW35" s="330"/>
      <c r="DX35" s="330"/>
      <c r="DY35" s="330"/>
      <c r="DZ35" s="330"/>
      <c r="EA35" s="330"/>
      <c r="EB35" s="330"/>
    </row>
    <row r="36" spans="1:132" ht="14" customHeight="1">
      <c r="A36" s="856"/>
      <c r="B36" s="847"/>
      <c r="C36" s="847"/>
      <c r="D36" s="847"/>
      <c r="E36" s="825"/>
      <c r="F36" s="826"/>
      <c r="G36" s="826"/>
      <c r="H36" s="846"/>
      <c r="I36" s="847"/>
      <c r="J36" s="825">
        <v>9</v>
      </c>
      <c r="K36" s="826"/>
      <c r="L36" s="826"/>
      <c r="M36" s="846" t="s">
        <v>51</v>
      </c>
      <c r="N36" s="849"/>
      <c r="O36" s="828"/>
      <c r="P36" s="829"/>
      <c r="Q36" s="829"/>
      <c r="R36" s="830"/>
      <c r="S36" s="870"/>
      <c r="T36" s="871"/>
      <c r="U36" s="871"/>
      <c r="V36" s="871"/>
      <c r="W36" s="871"/>
      <c r="X36" s="871"/>
      <c r="Y36" s="871"/>
      <c r="Z36" s="872"/>
      <c r="AA36" s="873"/>
      <c r="AB36" s="854"/>
      <c r="AC36" s="829"/>
      <c r="AD36" s="829"/>
      <c r="AE36" s="830"/>
      <c r="AF36" s="870"/>
      <c r="AG36" s="871"/>
      <c r="AH36" s="871"/>
      <c r="AI36" s="871"/>
      <c r="AJ36" s="871"/>
      <c r="AK36" s="871"/>
      <c r="AL36" s="871"/>
      <c r="AM36" s="871"/>
      <c r="AN36" s="887"/>
      <c r="AO36" s="854"/>
      <c r="AP36" s="829"/>
      <c r="AQ36" s="829"/>
      <c r="AR36" s="830"/>
      <c r="AS36" s="870"/>
      <c r="AT36" s="871"/>
      <c r="AU36" s="871"/>
      <c r="AV36" s="871"/>
      <c r="AW36" s="871"/>
      <c r="AX36" s="871"/>
      <c r="AY36" s="871"/>
      <c r="AZ36" s="872"/>
      <c r="BA36" s="873"/>
      <c r="BB36" s="837">
        <f>SUM(O36+AB36+AO36)</f>
        <v>0</v>
      </c>
      <c r="BC36" s="838"/>
      <c r="BD36" s="838"/>
      <c r="BE36" s="839"/>
      <c r="BF36" s="858">
        <f>SUM(S36+AF36+AS36)</f>
        <v>0</v>
      </c>
      <c r="BG36" s="859"/>
      <c r="BH36" s="859"/>
      <c r="BI36" s="859"/>
      <c r="BJ36" s="859"/>
      <c r="BK36" s="859"/>
      <c r="BL36" s="859"/>
      <c r="BM36" s="881"/>
      <c r="BN36" s="882"/>
      <c r="BO36" s="828"/>
      <c r="BP36" s="829"/>
      <c r="BQ36" s="829"/>
      <c r="BR36" s="830"/>
      <c r="BS36" s="870"/>
      <c r="BT36" s="871"/>
      <c r="BU36" s="871"/>
      <c r="BV36" s="871"/>
      <c r="BW36" s="871"/>
      <c r="BX36" s="871"/>
      <c r="BY36" s="871"/>
      <c r="BZ36" s="872"/>
      <c r="CA36" s="873"/>
      <c r="CB36" s="854"/>
      <c r="CC36" s="829"/>
      <c r="CD36" s="829"/>
      <c r="CE36" s="830"/>
      <c r="CF36" s="870"/>
      <c r="CG36" s="871"/>
      <c r="CH36" s="871"/>
      <c r="CI36" s="871"/>
      <c r="CJ36" s="871"/>
      <c r="CK36" s="871"/>
      <c r="CL36" s="871"/>
      <c r="CM36" s="872"/>
      <c r="CN36" s="873"/>
      <c r="CO36" s="982">
        <f>SUM(BO36+CB36)</f>
        <v>0</v>
      </c>
      <c r="CP36" s="983"/>
      <c r="CQ36" s="983"/>
      <c r="CR36" s="986"/>
      <c r="CS36" s="982">
        <f>SUM(BS36+CF36)</f>
        <v>0</v>
      </c>
      <c r="CT36" s="983"/>
      <c r="CU36" s="983"/>
      <c r="CV36" s="983"/>
      <c r="CW36" s="983"/>
      <c r="CX36" s="983"/>
      <c r="CY36" s="983"/>
      <c r="CZ36" s="881"/>
      <c r="DA36" s="2349"/>
      <c r="DB36" s="330"/>
      <c r="DC36" s="330"/>
      <c r="DD36" s="330"/>
      <c r="DE36" s="330"/>
      <c r="DF36" s="330"/>
      <c r="DG36" s="330"/>
      <c r="DH36" s="330"/>
      <c r="DI36" s="330"/>
      <c r="DJ36" s="330"/>
      <c r="DK36" s="330"/>
      <c r="DL36" s="330"/>
      <c r="DM36" s="330"/>
      <c r="DN36" s="330"/>
      <c r="DO36" s="340"/>
      <c r="DP36" s="340"/>
      <c r="DQ36" s="340"/>
      <c r="DR36" s="340"/>
      <c r="DS36" s="330"/>
      <c r="DT36" s="330"/>
      <c r="DU36" s="330"/>
      <c r="DV36" s="330"/>
      <c r="DW36" s="330"/>
      <c r="DX36" s="330"/>
      <c r="DY36" s="330"/>
      <c r="DZ36" s="330"/>
      <c r="EA36" s="330"/>
      <c r="EB36" s="330"/>
    </row>
    <row r="37" spans="1:132" ht="14" customHeight="1">
      <c r="A37" s="857"/>
      <c r="B37" s="848"/>
      <c r="C37" s="848"/>
      <c r="D37" s="848"/>
      <c r="E37" s="827"/>
      <c r="F37" s="827"/>
      <c r="G37" s="827"/>
      <c r="H37" s="848"/>
      <c r="I37" s="848"/>
      <c r="J37" s="827"/>
      <c r="K37" s="827"/>
      <c r="L37" s="827"/>
      <c r="M37" s="848"/>
      <c r="N37" s="850"/>
      <c r="O37" s="831"/>
      <c r="P37" s="832"/>
      <c r="Q37" s="832"/>
      <c r="R37" s="833"/>
      <c r="S37" s="874"/>
      <c r="T37" s="875"/>
      <c r="U37" s="875"/>
      <c r="V37" s="875"/>
      <c r="W37" s="875"/>
      <c r="X37" s="875"/>
      <c r="Y37" s="875"/>
      <c r="Z37" s="876"/>
      <c r="AA37" s="877"/>
      <c r="AB37" s="855"/>
      <c r="AC37" s="832"/>
      <c r="AD37" s="832"/>
      <c r="AE37" s="833"/>
      <c r="AF37" s="874"/>
      <c r="AG37" s="875"/>
      <c r="AH37" s="875"/>
      <c r="AI37" s="875"/>
      <c r="AJ37" s="875"/>
      <c r="AK37" s="875"/>
      <c r="AL37" s="875"/>
      <c r="AM37" s="875"/>
      <c r="AN37" s="888"/>
      <c r="AO37" s="855"/>
      <c r="AP37" s="832"/>
      <c r="AQ37" s="832"/>
      <c r="AR37" s="833"/>
      <c r="AS37" s="874"/>
      <c r="AT37" s="875"/>
      <c r="AU37" s="875"/>
      <c r="AV37" s="875"/>
      <c r="AW37" s="875"/>
      <c r="AX37" s="875"/>
      <c r="AY37" s="875"/>
      <c r="AZ37" s="876"/>
      <c r="BA37" s="877"/>
      <c r="BB37" s="878"/>
      <c r="BC37" s="879"/>
      <c r="BD37" s="879"/>
      <c r="BE37" s="880"/>
      <c r="BF37" s="883"/>
      <c r="BG37" s="884"/>
      <c r="BH37" s="884"/>
      <c r="BI37" s="884"/>
      <c r="BJ37" s="884"/>
      <c r="BK37" s="884"/>
      <c r="BL37" s="884"/>
      <c r="BM37" s="885"/>
      <c r="BN37" s="886"/>
      <c r="BO37" s="831"/>
      <c r="BP37" s="832"/>
      <c r="BQ37" s="832"/>
      <c r="BR37" s="833"/>
      <c r="BS37" s="874"/>
      <c r="BT37" s="875"/>
      <c r="BU37" s="875"/>
      <c r="BV37" s="875"/>
      <c r="BW37" s="875"/>
      <c r="BX37" s="875"/>
      <c r="BY37" s="875"/>
      <c r="BZ37" s="876"/>
      <c r="CA37" s="877"/>
      <c r="CB37" s="855"/>
      <c r="CC37" s="832"/>
      <c r="CD37" s="832"/>
      <c r="CE37" s="833"/>
      <c r="CF37" s="874"/>
      <c r="CG37" s="875"/>
      <c r="CH37" s="875"/>
      <c r="CI37" s="875"/>
      <c r="CJ37" s="875"/>
      <c r="CK37" s="875"/>
      <c r="CL37" s="875"/>
      <c r="CM37" s="876"/>
      <c r="CN37" s="877"/>
      <c r="CO37" s="984"/>
      <c r="CP37" s="985"/>
      <c r="CQ37" s="985"/>
      <c r="CR37" s="987"/>
      <c r="CS37" s="984"/>
      <c r="CT37" s="985"/>
      <c r="CU37" s="985"/>
      <c r="CV37" s="985"/>
      <c r="CW37" s="985"/>
      <c r="CX37" s="985"/>
      <c r="CY37" s="985"/>
      <c r="CZ37" s="885"/>
      <c r="DA37" s="2350"/>
      <c r="DB37" s="330"/>
      <c r="DC37" s="330"/>
      <c r="DD37" s="330"/>
      <c r="DE37" s="330"/>
      <c r="DF37" s="330"/>
      <c r="DG37" s="330"/>
      <c r="DH37" s="330"/>
      <c r="DI37" s="330"/>
      <c r="DJ37" s="330"/>
      <c r="DK37" s="330"/>
      <c r="DL37" s="330"/>
      <c r="DM37" s="330"/>
      <c r="DN37" s="330"/>
      <c r="DO37" s="330"/>
      <c r="DP37" s="330"/>
      <c r="DQ37" s="330"/>
      <c r="DR37" s="330"/>
      <c r="DS37" s="330"/>
      <c r="DT37" s="330"/>
      <c r="DU37" s="330"/>
      <c r="DV37" s="330"/>
      <c r="DW37" s="330"/>
      <c r="DX37" s="330"/>
      <c r="DY37" s="330"/>
      <c r="DZ37" s="330"/>
      <c r="EA37" s="330"/>
      <c r="EB37" s="330"/>
    </row>
    <row r="38" spans="1:132" ht="14" customHeight="1">
      <c r="A38" s="856"/>
      <c r="B38" s="847"/>
      <c r="C38" s="847"/>
      <c r="D38" s="847"/>
      <c r="E38" s="825"/>
      <c r="F38" s="826"/>
      <c r="G38" s="826"/>
      <c r="H38" s="846"/>
      <c r="I38" s="847"/>
      <c r="J38" s="825">
        <v>10</v>
      </c>
      <c r="K38" s="826"/>
      <c r="L38" s="826"/>
      <c r="M38" s="846" t="s">
        <v>51</v>
      </c>
      <c r="N38" s="849"/>
      <c r="O38" s="828"/>
      <c r="P38" s="829"/>
      <c r="Q38" s="829"/>
      <c r="R38" s="830"/>
      <c r="S38" s="870"/>
      <c r="T38" s="871"/>
      <c r="U38" s="871"/>
      <c r="V38" s="871"/>
      <c r="W38" s="871"/>
      <c r="X38" s="871"/>
      <c r="Y38" s="871"/>
      <c r="Z38" s="872"/>
      <c r="AA38" s="873"/>
      <c r="AB38" s="854"/>
      <c r="AC38" s="829"/>
      <c r="AD38" s="829"/>
      <c r="AE38" s="830"/>
      <c r="AF38" s="870"/>
      <c r="AG38" s="871"/>
      <c r="AH38" s="871"/>
      <c r="AI38" s="871"/>
      <c r="AJ38" s="871"/>
      <c r="AK38" s="871"/>
      <c r="AL38" s="871"/>
      <c r="AM38" s="871"/>
      <c r="AN38" s="887"/>
      <c r="AO38" s="854"/>
      <c r="AP38" s="829"/>
      <c r="AQ38" s="829"/>
      <c r="AR38" s="830"/>
      <c r="AS38" s="870"/>
      <c r="AT38" s="871"/>
      <c r="AU38" s="871"/>
      <c r="AV38" s="871"/>
      <c r="AW38" s="871"/>
      <c r="AX38" s="871"/>
      <c r="AY38" s="871"/>
      <c r="AZ38" s="872"/>
      <c r="BA38" s="873"/>
      <c r="BB38" s="837">
        <f>SUM(O38+AB38+AO38)</f>
        <v>0</v>
      </c>
      <c r="BC38" s="838"/>
      <c r="BD38" s="838"/>
      <c r="BE38" s="839"/>
      <c r="BF38" s="858">
        <f>SUM(S38+AF38+AS38)</f>
        <v>0</v>
      </c>
      <c r="BG38" s="859"/>
      <c r="BH38" s="859"/>
      <c r="BI38" s="859"/>
      <c r="BJ38" s="859"/>
      <c r="BK38" s="859"/>
      <c r="BL38" s="859"/>
      <c r="BM38" s="881"/>
      <c r="BN38" s="882"/>
      <c r="BO38" s="828"/>
      <c r="BP38" s="829"/>
      <c r="BQ38" s="829"/>
      <c r="BR38" s="830"/>
      <c r="BS38" s="870"/>
      <c r="BT38" s="871"/>
      <c r="BU38" s="871"/>
      <c r="BV38" s="871"/>
      <c r="BW38" s="871"/>
      <c r="BX38" s="871"/>
      <c r="BY38" s="871"/>
      <c r="BZ38" s="872"/>
      <c r="CA38" s="873"/>
      <c r="CB38" s="854"/>
      <c r="CC38" s="829"/>
      <c r="CD38" s="829"/>
      <c r="CE38" s="830"/>
      <c r="CF38" s="870"/>
      <c r="CG38" s="871"/>
      <c r="CH38" s="871"/>
      <c r="CI38" s="871"/>
      <c r="CJ38" s="871"/>
      <c r="CK38" s="871"/>
      <c r="CL38" s="871"/>
      <c r="CM38" s="872"/>
      <c r="CN38" s="873"/>
      <c r="CO38" s="982">
        <f>SUM(BO38+CB38)</f>
        <v>0</v>
      </c>
      <c r="CP38" s="983"/>
      <c r="CQ38" s="983"/>
      <c r="CR38" s="986"/>
      <c r="CS38" s="982">
        <f>SUM(BS38+CF38)</f>
        <v>0</v>
      </c>
      <c r="CT38" s="983"/>
      <c r="CU38" s="983"/>
      <c r="CV38" s="983"/>
      <c r="CW38" s="983"/>
      <c r="CX38" s="983"/>
      <c r="CY38" s="983"/>
      <c r="CZ38" s="881"/>
      <c r="DA38" s="2349"/>
      <c r="DB38" s="330"/>
      <c r="DC38" s="330"/>
      <c r="DD38" s="330"/>
      <c r="DE38" s="330"/>
      <c r="DF38" s="330"/>
      <c r="DG38" s="330"/>
      <c r="DH38" s="330"/>
      <c r="DI38" s="330"/>
      <c r="DJ38" s="330"/>
      <c r="DK38" s="330"/>
      <c r="DL38" s="330"/>
      <c r="DM38" s="330"/>
      <c r="DN38" s="330"/>
      <c r="DO38" s="330"/>
      <c r="DP38" s="330"/>
      <c r="DQ38" s="330"/>
      <c r="DR38" s="330"/>
      <c r="DS38" s="330"/>
      <c r="DT38" s="330"/>
      <c r="DU38" s="330"/>
      <c r="DV38" s="330"/>
      <c r="DW38" s="330"/>
      <c r="DX38" s="330"/>
      <c r="DY38" s="330"/>
      <c r="DZ38" s="330"/>
      <c r="EA38" s="330"/>
      <c r="EB38" s="330"/>
    </row>
    <row r="39" spans="1:132" ht="14" customHeight="1">
      <c r="A39" s="857"/>
      <c r="B39" s="848"/>
      <c r="C39" s="848"/>
      <c r="D39" s="848"/>
      <c r="E39" s="827"/>
      <c r="F39" s="827"/>
      <c r="G39" s="827"/>
      <c r="H39" s="848"/>
      <c r="I39" s="848"/>
      <c r="J39" s="827"/>
      <c r="K39" s="827"/>
      <c r="L39" s="827"/>
      <c r="M39" s="848"/>
      <c r="N39" s="850"/>
      <c r="O39" s="831"/>
      <c r="P39" s="832"/>
      <c r="Q39" s="832"/>
      <c r="R39" s="833"/>
      <c r="S39" s="874"/>
      <c r="T39" s="875"/>
      <c r="U39" s="875"/>
      <c r="V39" s="875"/>
      <c r="W39" s="875"/>
      <c r="X39" s="875"/>
      <c r="Y39" s="875"/>
      <c r="Z39" s="876"/>
      <c r="AA39" s="877"/>
      <c r="AB39" s="855"/>
      <c r="AC39" s="832"/>
      <c r="AD39" s="832"/>
      <c r="AE39" s="833"/>
      <c r="AF39" s="874"/>
      <c r="AG39" s="875"/>
      <c r="AH39" s="875"/>
      <c r="AI39" s="875"/>
      <c r="AJ39" s="875"/>
      <c r="AK39" s="875"/>
      <c r="AL39" s="875"/>
      <c r="AM39" s="875"/>
      <c r="AN39" s="888"/>
      <c r="AO39" s="855"/>
      <c r="AP39" s="832"/>
      <c r="AQ39" s="832"/>
      <c r="AR39" s="833"/>
      <c r="AS39" s="874"/>
      <c r="AT39" s="875"/>
      <c r="AU39" s="875"/>
      <c r="AV39" s="875"/>
      <c r="AW39" s="875"/>
      <c r="AX39" s="875"/>
      <c r="AY39" s="875"/>
      <c r="AZ39" s="876"/>
      <c r="BA39" s="877"/>
      <c r="BB39" s="878"/>
      <c r="BC39" s="879"/>
      <c r="BD39" s="879"/>
      <c r="BE39" s="880"/>
      <c r="BF39" s="883"/>
      <c r="BG39" s="884"/>
      <c r="BH39" s="884"/>
      <c r="BI39" s="884"/>
      <c r="BJ39" s="884"/>
      <c r="BK39" s="884"/>
      <c r="BL39" s="884"/>
      <c r="BM39" s="885"/>
      <c r="BN39" s="886"/>
      <c r="BO39" s="831"/>
      <c r="BP39" s="832"/>
      <c r="BQ39" s="832"/>
      <c r="BR39" s="833"/>
      <c r="BS39" s="874"/>
      <c r="BT39" s="875"/>
      <c r="BU39" s="875"/>
      <c r="BV39" s="875"/>
      <c r="BW39" s="875"/>
      <c r="BX39" s="875"/>
      <c r="BY39" s="875"/>
      <c r="BZ39" s="876"/>
      <c r="CA39" s="877"/>
      <c r="CB39" s="855"/>
      <c r="CC39" s="832"/>
      <c r="CD39" s="832"/>
      <c r="CE39" s="833"/>
      <c r="CF39" s="874"/>
      <c r="CG39" s="875"/>
      <c r="CH39" s="875"/>
      <c r="CI39" s="875"/>
      <c r="CJ39" s="875"/>
      <c r="CK39" s="875"/>
      <c r="CL39" s="875"/>
      <c r="CM39" s="876"/>
      <c r="CN39" s="877"/>
      <c r="CO39" s="984"/>
      <c r="CP39" s="985"/>
      <c r="CQ39" s="985"/>
      <c r="CR39" s="987"/>
      <c r="CS39" s="984"/>
      <c r="CT39" s="985"/>
      <c r="CU39" s="985"/>
      <c r="CV39" s="985"/>
      <c r="CW39" s="985"/>
      <c r="CX39" s="985"/>
      <c r="CY39" s="985"/>
      <c r="CZ39" s="885"/>
      <c r="DA39" s="2350"/>
      <c r="DB39" s="330"/>
      <c r="DC39" s="330"/>
      <c r="DD39" s="330"/>
      <c r="DE39" s="330"/>
      <c r="DF39" s="330"/>
      <c r="DG39" s="330"/>
      <c r="DH39" s="330"/>
      <c r="DI39" s="330"/>
      <c r="DJ39" s="330"/>
      <c r="DK39" s="330"/>
      <c r="DL39" s="330"/>
      <c r="DM39" s="330"/>
      <c r="DN39" s="330"/>
      <c r="DO39" s="330"/>
      <c r="DP39" s="330"/>
      <c r="DQ39" s="330"/>
      <c r="DR39" s="330"/>
      <c r="DS39" s="330"/>
      <c r="DT39" s="330"/>
      <c r="DU39" s="330"/>
      <c r="DV39" s="330"/>
      <c r="DW39" s="330"/>
      <c r="DX39" s="330"/>
      <c r="DY39" s="330"/>
      <c r="DZ39" s="330"/>
      <c r="EA39" s="330"/>
      <c r="EB39" s="330"/>
    </row>
    <row r="40" spans="1:132" ht="14" customHeight="1">
      <c r="A40" s="856"/>
      <c r="B40" s="847"/>
      <c r="C40" s="847"/>
      <c r="D40" s="847"/>
      <c r="E40" s="825"/>
      <c r="F40" s="826"/>
      <c r="G40" s="826"/>
      <c r="H40" s="846"/>
      <c r="I40" s="847"/>
      <c r="J40" s="825">
        <v>11</v>
      </c>
      <c r="K40" s="826"/>
      <c r="L40" s="826"/>
      <c r="M40" s="846" t="s">
        <v>51</v>
      </c>
      <c r="N40" s="849"/>
      <c r="O40" s="828"/>
      <c r="P40" s="829"/>
      <c r="Q40" s="829"/>
      <c r="R40" s="830"/>
      <c r="S40" s="870"/>
      <c r="T40" s="871"/>
      <c r="U40" s="871"/>
      <c r="V40" s="871"/>
      <c r="W40" s="871"/>
      <c r="X40" s="871"/>
      <c r="Y40" s="871"/>
      <c r="Z40" s="872"/>
      <c r="AA40" s="873"/>
      <c r="AB40" s="854"/>
      <c r="AC40" s="829"/>
      <c r="AD40" s="829"/>
      <c r="AE40" s="830"/>
      <c r="AF40" s="870"/>
      <c r="AG40" s="871"/>
      <c r="AH40" s="871"/>
      <c r="AI40" s="871"/>
      <c r="AJ40" s="871"/>
      <c r="AK40" s="871"/>
      <c r="AL40" s="871"/>
      <c r="AM40" s="871"/>
      <c r="AN40" s="887"/>
      <c r="AO40" s="854"/>
      <c r="AP40" s="829"/>
      <c r="AQ40" s="829"/>
      <c r="AR40" s="830"/>
      <c r="AS40" s="870"/>
      <c r="AT40" s="871"/>
      <c r="AU40" s="871"/>
      <c r="AV40" s="871"/>
      <c r="AW40" s="871"/>
      <c r="AX40" s="871"/>
      <c r="AY40" s="871"/>
      <c r="AZ40" s="872"/>
      <c r="BA40" s="873"/>
      <c r="BB40" s="837">
        <f>SUM(O40+AB40+AO40)</f>
        <v>0</v>
      </c>
      <c r="BC40" s="838"/>
      <c r="BD40" s="838"/>
      <c r="BE40" s="839"/>
      <c r="BF40" s="858">
        <f>SUM(S40+AF40+AS40)</f>
        <v>0</v>
      </c>
      <c r="BG40" s="859"/>
      <c r="BH40" s="859"/>
      <c r="BI40" s="859"/>
      <c r="BJ40" s="859"/>
      <c r="BK40" s="859"/>
      <c r="BL40" s="859"/>
      <c r="BM40" s="881"/>
      <c r="BN40" s="882"/>
      <c r="BO40" s="828"/>
      <c r="BP40" s="829"/>
      <c r="BQ40" s="829"/>
      <c r="BR40" s="830"/>
      <c r="BS40" s="870"/>
      <c r="BT40" s="871"/>
      <c r="BU40" s="871"/>
      <c r="BV40" s="871"/>
      <c r="BW40" s="871"/>
      <c r="BX40" s="871"/>
      <c r="BY40" s="871"/>
      <c r="BZ40" s="872"/>
      <c r="CA40" s="873"/>
      <c r="CB40" s="854"/>
      <c r="CC40" s="829"/>
      <c r="CD40" s="829"/>
      <c r="CE40" s="830"/>
      <c r="CF40" s="870"/>
      <c r="CG40" s="871"/>
      <c r="CH40" s="871"/>
      <c r="CI40" s="871"/>
      <c r="CJ40" s="871"/>
      <c r="CK40" s="871"/>
      <c r="CL40" s="871"/>
      <c r="CM40" s="872"/>
      <c r="CN40" s="873"/>
      <c r="CO40" s="982">
        <f>SUM(BO40+CB40)</f>
        <v>0</v>
      </c>
      <c r="CP40" s="983"/>
      <c r="CQ40" s="983"/>
      <c r="CR40" s="986"/>
      <c r="CS40" s="982">
        <f>SUM(BS40+CF40)</f>
        <v>0</v>
      </c>
      <c r="CT40" s="983"/>
      <c r="CU40" s="983"/>
      <c r="CV40" s="983"/>
      <c r="CW40" s="983"/>
      <c r="CX40" s="983"/>
      <c r="CY40" s="983"/>
      <c r="CZ40" s="881"/>
      <c r="DA40" s="2349"/>
      <c r="DB40" s="330"/>
      <c r="DC40" s="330"/>
      <c r="DD40" s="330"/>
      <c r="DE40" s="330"/>
      <c r="DF40" s="330"/>
      <c r="DG40" s="330"/>
      <c r="DH40" s="330"/>
      <c r="DI40" s="330"/>
      <c r="DJ40" s="330"/>
      <c r="DK40" s="330"/>
      <c r="DL40" s="330"/>
      <c r="DM40" s="330"/>
      <c r="DN40" s="330"/>
      <c r="DO40" s="330"/>
      <c r="DP40" s="330"/>
      <c r="DQ40" s="330"/>
      <c r="DR40" s="330"/>
      <c r="DS40" s="330"/>
      <c r="DT40" s="330"/>
      <c r="DU40" s="330"/>
      <c r="DV40" s="330"/>
      <c r="DW40" s="330"/>
      <c r="DX40" s="330"/>
      <c r="DY40" s="330"/>
      <c r="DZ40" s="330"/>
      <c r="EA40" s="330"/>
      <c r="EB40" s="330"/>
    </row>
    <row r="41" spans="1:132" ht="14" customHeight="1">
      <c r="A41" s="857"/>
      <c r="B41" s="848"/>
      <c r="C41" s="848"/>
      <c r="D41" s="848"/>
      <c r="E41" s="827"/>
      <c r="F41" s="827"/>
      <c r="G41" s="827"/>
      <c r="H41" s="848"/>
      <c r="I41" s="848"/>
      <c r="J41" s="827"/>
      <c r="K41" s="827"/>
      <c r="L41" s="827"/>
      <c r="M41" s="848"/>
      <c r="N41" s="850"/>
      <c r="O41" s="831"/>
      <c r="P41" s="832"/>
      <c r="Q41" s="832"/>
      <c r="R41" s="833"/>
      <c r="S41" s="874"/>
      <c r="T41" s="875"/>
      <c r="U41" s="875"/>
      <c r="V41" s="875"/>
      <c r="W41" s="875"/>
      <c r="X41" s="875"/>
      <c r="Y41" s="875"/>
      <c r="Z41" s="876"/>
      <c r="AA41" s="877"/>
      <c r="AB41" s="855"/>
      <c r="AC41" s="832"/>
      <c r="AD41" s="832"/>
      <c r="AE41" s="833"/>
      <c r="AF41" s="874"/>
      <c r="AG41" s="875"/>
      <c r="AH41" s="875"/>
      <c r="AI41" s="875"/>
      <c r="AJ41" s="875"/>
      <c r="AK41" s="875"/>
      <c r="AL41" s="875"/>
      <c r="AM41" s="875"/>
      <c r="AN41" s="888"/>
      <c r="AO41" s="855"/>
      <c r="AP41" s="832"/>
      <c r="AQ41" s="832"/>
      <c r="AR41" s="833"/>
      <c r="AS41" s="874"/>
      <c r="AT41" s="875"/>
      <c r="AU41" s="875"/>
      <c r="AV41" s="875"/>
      <c r="AW41" s="875"/>
      <c r="AX41" s="875"/>
      <c r="AY41" s="875"/>
      <c r="AZ41" s="876"/>
      <c r="BA41" s="877"/>
      <c r="BB41" s="878"/>
      <c r="BC41" s="879"/>
      <c r="BD41" s="879"/>
      <c r="BE41" s="880"/>
      <c r="BF41" s="883"/>
      <c r="BG41" s="884"/>
      <c r="BH41" s="884"/>
      <c r="BI41" s="884"/>
      <c r="BJ41" s="884"/>
      <c r="BK41" s="884"/>
      <c r="BL41" s="884"/>
      <c r="BM41" s="885"/>
      <c r="BN41" s="886"/>
      <c r="BO41" s="831"/>
      <c r="BP41" s="832"/>
      <c r="BQ41" s="832"/>
      <c r="BR41" s="833"/>
      <c r="BS41" s="874"/>
      <c r="BT41" s="875"/>
      <c r="BU41" s="875"/>
      <c r="BV41" s="875"/>
      <c r="BW41" s="875"/>
      <c r="BX41" s="875"/>
      <c r="BY41" s="875"/>
      <c r="BZ41" s="876"/>
      <c r="CA41" s="877"/>
      <c r="CB41" s="855"/>
      <c r="CC41" s="832"/>
      <c r="CD41" s="832"/>
      <c r="CE41" s="833"/>
      <c r="CF41" s="874"/>
      <c r="CG41" s="875"/>
      <c r="CH41" s="875"/>
      <c r="CI41" s="875"/>
      <c r="CJ41" s="875"/>
      <c r="CK41" s="875"/>
      <c r="CL41" s="875"/>
      <c r="CM41" s="876"/>
      <c r="CN41" s="877"/>
      <c r="CO41" s="984"/>
      <c r="CP41" s="985"/>
      <c r="CQ41" s="985"/>
      <c r="CR41" s="987"/>
      <c r="CS41" s="984"/>
      <c r="CT41" s="985"/>
      <c r="CU41" s="985"/>
      <c r="CV41" s="985"/>
      <c r="CW41" s="985"/>
      <c r="CX41" s="985"/>
      <c r="CY41" s="985"/>
      <c r="CZ41" s="885"/>
      <c r="DA41" s="2350"/>
      <c r="DB41" s="330"/>
      <c r="DC41" s="330"/>
      <c r="DD41" s="330"/>
      <c r="DE41" s="330"/>
      <c r="DF41" s="330"/>
      <c r="DG41" s="330"/>
      <c r="DH41" s="330"/>
      <c r="DI41" s="330"/>
      <c r="DJ41" s="330"/>
      <c r="DK41" s="330"/>
      <c r="DL41" s="330"/>
      <c r="DM41" s="330"/>
      <c r="DN41" s="330"/>
      <c r="DO41" s="330"/>
      <c r="DP41" s="330"/>
      <c r="DQ41" s="330"/>
      <c r="DR41" s="330"/>
      <c r="DS41" s="330"/>
      <c r="DT41" s="330"/>
      <c r="DU41" s="330"/>
      <c r="DV41" s="330"/>
      <c r="DW41" s="330"/>
      <c r="DX41" s="330"/>
      <c r="DY41" s="330"/>
      <c r="DZ41" s="330"/>
      <c r="EA41" s="330"/>
      <c r="EB41" s="330"/>
    </row>
    <row r="42" spans="1:132" ht="14" customHeight="1">
      <c r="A42" s="856"/>
      <c r="B42" s="847"/>
      <c r="C42" s="847"/>
      <c r="D42" s="847"/>
      <c r="E42" s="825"/>
      <c r="F42" s="826"/>
      <c r="G42" s="826"/>
      <c r="H42" s="846"/>
      <c r="I42" s="847"/>
      <c r="J42" s="825">
        <v>12</v>
      </c>
      <c r="K42" s="826"/>
      <c r="L42" s="826"/>
      <c r="M42" s="846" t="s">
        <v>51</v>
      </c>
      <c r="N42" s="849"/>
      <c r="O42" s="828"/>
      <c r="P42" s="829"/>
      <c r="Q42" s="829"/>
      <c r="R42" s="830"/>
      <c r="S42" s="870"/>
      <c r="T42" s="871"/>
      <c r="U42" s="871"/>
      <c r="V42" s="871"/>
      <c r="W42" s="871"/>
      <c r="X42" s="871"/>
      <c r="Y42" s="871"/>
      <c r="Z42" s="872"/>
      <c r="AA42" s="873"/>
      <c r="AB42" s="854"/>
      <c r="AC42" s="829"/>
      <c r="AD42" s="829"/>
      <c r="AE42" s="830"/>
      <c r="AF42" s="870"/>
      <c r="AG42" s="871"/>
      <c r="AH42" s="871"/>
      <c r="AI42" s="871"/>
      <c r="AJ42" s="871"/>
      <c r="AK42" s="871"/>
      <c r="AL42" s="871"/>
      <c r="AM42" s="871"/>
      <c r="AN42" s="887"/>
      <c r="AO42" s="854"/>
      <c r="AP42" s="829"/>
      <c r="AQ42" s="829"/>
      <c r="AR42" s="830"/>
      <c r="AS42" s="870"/>
      <c r="AT42" s="871"/>
      <c r="AU42" s="871"/>
      <c r="AV42" s="871"/>
      <c r="AW42" s="871"/>
      <c r="AX42" s="871"/>
      <c r="AY42" s="871"/>
      <c r="AZ42" s="872"/>
      <c r="BA42" s="873"/>
      <c r="BB42" s="837">
        <f>SUM(O42+AB42+AO42)</f>
        <v>0</v>
      </c>
      <c r="BC42" s="838"/>
      <c r="BD42" s="838"/>
      <c r="BE42" s="839"/>
      <c r="BF42" s="858">
        <f>SUM(S42+AF42+AS42)</f>
        <v>0</v>
      </c>
      <c r="BG42" s="859"/>
      <c r="BH42" s="859"/>
      <c r="BI42" s="859"/>
      <c r="BJ42" s="859"/>
      <c r="BK42" s="859"/>
      <c r="BL42" s="859"/>
      <c r="BM42" s="881"/>
      <c r="BN42" s="882"/>
      <c r="BO42" s="828"/>
      <c r="BP42" s="829"/>
      <c r="BQ42" s="829"/>
      <c r="BR42" s="830"/>
      <c r="BS42" s="870"/>
      <c r="BT42" s="871"/>
      <c r="BU42" s="871"/>
      <c r="BV42" s="871"/>
      <c r="BW42" s="871"/>
      <c r="BX42" s="871"/>
      <c r="BY42" s="871"/>
      <c r="BZ42" s="872"/>
      <c r="CA42" s="873"/>
      <c r="CB42" s="854"/>
      <c r="CC42" s="829"/>
      <c r="CD42" s="829"/>
      <c r="CE42" s="830"/>
      <c r="CF42" s="870"/>
      <c r="CG42" s="871"/>
      <c r="CH42" s="871"/>
      <c r="CI42" s="871"/>
      <c r="CJ42" s="871"/>
      <c r="CK42" s="871"/>
      <c r="CL42" s="871"/>
      <c r="CM42" s="872"/>
      <c r="CN42" s="873"/>
      <c r="CO42" s="982">
        <f>SUM(BO42+CB42)</f>
        <v>0</v>
      </c>
      <c r="CP42" s="983"/>
      <c r="CQ42" s="983"/>
      <c r="CR42" s="986"/>
      <c r="CS42" s="982">
        <f>SUM(BS42+CF42)</f>
        <v>0</v>
      </c>
      <c r="CT42" s="983"/>
      <c r="CU42" s="983"/>
      <c r="CV42" s="983"/>
      <c r="CW42" s="983"/>
      <c r="CX42" s="983"/>
      <c r="CY42" s="983"/>
      <c r="CZ42" s="881"/>
      <c r="DA42" s="2349"/>
      <c r="DB42" s="330"/>
      <c r="DC42" s="330"/>
      <c r="DD42" s="330"/>
      <c r="DE42" s="330"/>
      <c r="DF42" s="330"/>
      <c r="DG42" s="330"/>
      <c r="DH42" s="330"/>
      <c r="DI42" s="330"/>
      <c r="DJ42" s="330"/>
      <c r="DK42" s="330"/>
      <c r="DL42" s="330"/>
      <c r="DM42" s="330"/>
      <c r="DN42" s="330"/>
      <c r="DO42" s="330"/>
      <c r="DP42" s="330"/>
      <c r="DQ42" s="330"/>
      <c r="DR42" s="330"/>
      <c r="DS42" s="330"/>
      <c r="DT42" s="330"/>
      <c r="DU42" s="330"/>
      <c r="DV42" s="330"/>
      <c r="DW42" s="330"/>
      <c r="DX42" s="330"/>
      <c r="DY42" s="330"/>
      <c r="DZ42" s="330"/>
      <c r="EA42" s="330"/>
      <c r="EB42" s="330"/>
    </row>
    <row r="43" spans="1:132" ht="14" customHeight="1">
      <c r="A43" s="857"/>
      <c r="B43" s="848"/>
      <c r="C43" s="848"/>
      <c r="D43" s="848"/>
      <c r="E43" s="827"/>
      <c r="F43" s="827"/>
      <c r="G43" s="827"/>
      <c r="H43" s="848"/>
      <c r="I43" s="848"/>
      <c r="J43" s="827"/>
      <c r="K43" s="827"/>
      <c r="L43" s="827"/>
      <c r="M43" s="848"/>
      <c r="N43" s="850"/>
      <c r="O43" s="831"/>
      <c r="P43" s="832"/>
      <c r="Q43" s="832"/>
      <c r="R43" s="833"/>
      <c r="S43" s="874"/>
      <c r="T43" s="875"/>
      <c r="U43" s="875"/>
      <c r="V43" s="875"/>
      <c r="W43" s="875"/>
      <c r="X43" s="875"/>
      <c r="Y43" s="875"/>
      <c r="Z43" s="876"/>
      <c r="AA43" s="877"/>
      <c r="AB43" s="855"/>
      <c r="AC43" s="832"/>
      <c r="AD43" s="832"/>
      <c r="AE43" s="833"/>
      <c r="AF43" s="874"/>
      <c r="AG43" s="875"/>
      <c r="AH43" s="875"/>
      <c r="AI43" s="875"/>
      <c r="AJ43" s="875"/>
      <c r="AK43" s="875"/>
      <c r="AL43" s="875"/>
      <c r="AM43" s="875"/>
      <c r="AN43" s="888"/>
      <c r="AO43" s="855"/>
      <c r="AP43" s="832"/>
      <c r="AQ43" s="832"/>
      <c r="AR43" s="833"/>
      <c r="AS43" s="874"/>
      <c r="AT43" s="875"/>
      <c r="AU43" s="875"/>
      <c r="AV43" s="875"/>
      <c r="AW43" s="875"/>
      <c r="AX43" s="875"/>
      <c r="AY43" s="875"/>
      <c r="AZ43" s="876"/>
      <c r="BA43" s="877"/>
      <c r="BB43" s="878"/>
      <c r="BC43" s="879"/>
      <c r="BD43" s="879"/>
      <c r="BE43" s="880"/>
      <c r="BF43" s="883"/>
      <c r="BG43" s="884"/>
      <c r="BH43" s="884"/>
      <c r="BI43" s="884"/>
      <c r="BJ43" s="884"/>
      <c r="BK43" s="884"/>
      <c r="BL43" s="884"/>
      <c r="BM43" s="885"/>
      <c r="BN43" s="886"/>
      <c r="BO43" s="831"/>
      <c r="BP43" s="832"/>
      <c r="BQ43" s="832"/>
      <c r="BR43" s="833"/>
      <c r="BS43" s="874"/>
      <c r="BT43" s="875"/>
      <c r="BU43" s="875"/>
      <c r="BV43" s="875"/>
      <c r="BW43" s="875"/>
      <c r="BX43" s="875"/>
      <c r="BY43" s="875"/>
      <c r="BZ43" s="876"/>
      <c r="CA43" s="877"/>
      <c r="CB43" s="855"/>
      <c r="CC43" s="832"/>
      <c r="CD43" s="832"/>
      <c r="CE43" s="833"/>
      <c r="CF43" s="874"/>
      <c r="CG43" s="875"/>
      <c r="CH43" s="875"/>
      <c r="CI43" s="875"/>
      <c r="CJ43" s="875"/>
      <c r="CK43" s="875"/>
      <c r="CL43" s="875"/>
      <c r="CM43" s="876"/>
      <c r="CN43" s="877"/>
      <c r="CO43" s="984"/>
      <c r="CP43" s="985"/>
      <c r="CQ43" s="985"/>
      <c r="CR43" s="987"/>
      <c r="CS43" s="984"/>
      <c r="CT43" s="985"/>
      <c r="CU43" s="985"/>
      <c r="CV43" s="985"/>
      <c r="CW43" s="985"/>
      <c r="CX43" s="985"/>
      <c r="CY43" s="985"/>
      <c r="CZ43" s="885"/>
      <c r="DA43" s="2350"/>
      <c r="DB43" s="330"/>
      <c r="DC43" s="330"/>
      <c r="DD43" s="330"/>
      <c r="DE43" s="330"/>
      <c r="DF43" s="330"/>
      <c r="DG43" s="330"/>
      <c r="DH43" s="330"/>
      <c r="DI43" s="330"/>
      <c r="DJ43" s="330"/>
      <c r="DK43" s="330"/>
      <c r="DL43" s="330"/>
      <c r="DM43" s="330"/>
      <c r="DN43" s="330"/>
      <c r="DO43" s="330"/>
      <c r="DP43" s="330"/>
      <c r="DQ43" s="330"/>
      <c r="DR43" s="330"/>
      <c r="DS43" s="330"/>
      <c r="DT43" s="330"/>
      <c r="DU43" s="330"/>
      <c r="DV43" s="330"/>
      <c r="DW43" s="330"/>
      <c r="DX43" s="330"/>
      <c r="DY43" s="330"/>
      <c r="DZ43" s="330"/>
      <c r="EA43" s="330"/>
      <c r="EB43" s="330"/>
    </row>
    <row r="44" spans="1:132" ht="14" customHeight="1">
      <c r="A44" s="330"/>
      <c r="B44" s="330"/>
      <c r="C44" s="330"/>
      <c r="D44" s="330"/>
      <c r="E44" s="330"/>
      <c r="F44" s="330"/>
      <c r="G44" s="330"/>
      <c r="H44" s="330"/>
      <c r="I44" s="330"/>
      <c r="J44" s="330"/>
      <c r="K44" s="330"/>
      <c r="L44" s="330"/>
      <c r="M44" s="330"/>
      <c r="N44" s="330"/>
      <c r="O44" s="330"/>
      <c r="P44" s="330"/>
      <c r="Q44" s="330"/>
      <c r="R44" s="330"/>
      <c r="S44" s="330"/>
      <c r="T44" s="330"/>
      <c r="U44" s="330"/>
      <c r="V44" s="330"/>
      <c r="W44" s="330"/>
      <c r="X44" s="330"/>
      <c r="Y44" s="330"/>
      <c r="Z44" s="330"/>
      <c r="AA44" s="330"/>
      <c r="AB44" s="330"/>
      <c r="AC44" s="330"/>
      <c r="AD44" s="330"/>
      <c r="AE44" s="330"/>
      <c r="AF44" s="330"/>
      <c r="AG44" s="330"/>
      <c r="AH44" s="330"/>
      <c r="AI44" s="330"/>
      <c r="AJ44" s="330"/>
      <c r="AK44" s="330"/>
      <c r="AL44" s="330"/>
      <c r="AM44" s="330"/>
      <c r="AN44" s="330"/>
      <c r="AO44" s="330"/>
      <c r="AP44" s="330"/>
      <c r="AQ44" s="330"/>
      <c r="AR44" s="330"/>
      <c r="AS44" s="330"/>
      <c r="AT44" s="330"/>
      <c r="AU44" s="474"/>
      <c r="AV44" s="474"/>
      <c r="AW44" s="474"/>
      <c r="AX44" s="474"/>
      <c r="AY44" s="474"/>
      <c r="AZ44" s="474"/>
      <c r="BA44" s="474"/>
      <c r="BB44" s="474"/>
      <c r="BC44" s="474"/>
      <c r="BD44" s="474"/>
      <c r="BE44" s="474"/>
      <c r="BF44" s="474"/>
      <c r="BG44" s="474"/>
      <c r="BH44" s="474"/>
      <c r="BI44" s="474"/>
      <c r="BJ44" s="474"/>
      <c r="BK44" s="474"/>
      <c r="BL44" s="474"/>
      <c r="BM44" s="474"/>
      <c r="BN44" s="474"/>
      <c r="BO44" s="474"/>
      <c r="BP44" s="474"/>
      <c r="BQ44" s="330"/>
      <c r="BR44" s="330"/>
      <c r="BS44" s="330"/>
      <c r="BT44" s="330"/>
      <c r="BU44" s="330"/>
      <c r="BV44" s="330"/>
      <c r="BW44" s="330"/>
      <c r="BX44" s="330"/>
      <c r="BY44" s="330"/>
      <c r="BZ44" s="330"/>
      <c r="CA44" s="330"/>
      <c r="CB44" s="330"/>
      <c r="CC44" s="330"/>
      <c r="CD44" s="330"/>
      <c r="CE44" s="330"/>
      <c r="CF44" s="330"/>
      <c r="CG44" s="330"/>
      <c r="CH44" s="330"/>
      <c r="CI44" s="330"/>
      <c r="CJ44" s="330"/>
      <c r="CK44" s="330"/>
      <c r="CL44" s="330"/>
      <c r="CM44" s="330"/>
      <c r="CN44" s="330"/>
      <c r="CO44" s="330"/>
      <c r="CP44" s="330"/>
      <c r="CQ44" s="330"/>
      <c r="CR44" s="330"/>
      <c r="CS44" s="330"/>
      <c r="CT44" s="330"/>
      <c r="CU44" s="330"/>
      <c r="CV44" s="330"/>
      <c r="CW44" s="330"/>
      <c r="CX44" s="330"/>
      <c r="CY44" s="330"/>
      <c r="CZ44" s="330"/>
      <c r="DA44" s="330"/>
      <c r="DB44" s="330"/>
      <c r="DC44" s="330"/>
      <c r="DD44" s="330"/>
      <c r="DE44" s="330"/>
      <c r="DF44" s="330"/>
      <c r="DG44" s="330"/>
      <c r="DH44" s="330"/>
      <c r="DI44" s="330"/>
      <c r="DJ44" s="330"/>
      <c r="DK44" s="330"/>
      <c r="DL44" s="330"/>
      <c r="DM44" s="330"/>
      <c r="DN44" s="330"/>
      <c r="DO44" s="330"/>
      <c r="DP44" s="330"/>
      <c r="DQ44" s="330"/>
      <c r="DR44" s="330"/>
      <c r="DS44" s="330"/>
      <c r="DT44" s="330"/>
      <c r="DU44" s="330"/>
      <c r="DV44" s="330"/>
      <c r="DW44" s="330"/>
      <c r="DX44" s="330"/>
      <c r="DY44" s="330"/>
      <c r="DZ44" s="330"/>
      <c r="EA44" s="330"/>
      <c r="EB44" s="330"/>
    </row>
    <row r="45" spans="1:132" ht="14" customHeight="1">
      <c r="A45" s="330"/>
      <c r="B45" s="330"/>
      <c r="C45" s="330"/>
      <c r="D45" s="330"/>
      <c r="E45" s="330"/>
      <c r="F45" s="330"/>
      <c r="G45" s="330"/>
      <c r="H45" s="330"/>
      <c r="I45" s="330"/>
      <c r="J45" s="330"/>
      <c r="K45" s="330"/>
      <c r="L45" s="330"/>
      <c r="M45" s="330"/>
      <c r="N45" s="330"/>
      <c r="O45" s="330"/>
      <c r="P45" s="330"/>
      <c r="Q45" s="330"/>
      <c r="R45" s="330"/>
      <c r="S45" s="330"/>
      <c r="T45" s="330"/>
      <c r="U45" s="330"/>
      <c r="V45" s="330"/>
      <c r="W45" s="330"/>
      <c r="X45" s="330"/>
      <c r="Y45" s="330"/>
      <c r="Z45" s="330"/>
      <c r="AA45" s="330"/>
      <c r="AB45" s="330"/>
      <c r="AC45" s="330"/>
      <c r="AD45" s="330"/>
      <c r="AE45" s="330"/>
      <c r="AF45" s="330"/>
      <c r="AG45" s="330"/>
      <c r="AH45" s="330"/>
      <c r="AI45" s="330"/>
      <c r="AJ45" s="330"/>
      <c r="AK45" s="330"/>
      <c r="AL45" s="330"/>
      <c r="AM45" s="330"/>
      <c r="AN45" s="330"/>
      <c r="AO45" s="330"/>
      <c r="AP45" s="330"/>
      <c r="AQ45" s="330"/>
      <c r="AR45" s="330"/>
      <c r="AS45" s="330"/>
      <c r="AT45" s="330"/>
      <c r="AU45" s="330"/>
      <c r="AV45" s="330"/>
      <c r="AW45" s="330"/>
      <c r="AX45" s="330"/>
      <c r="AY45" s="330"/>
      <c r="AZ45" s="330"/>
      <c r="BA45" s="330"/>
      <c r="BB45" s="330"/>
      <c r="BC45" s="330"/>
      <c r="BD45" s="330"/>
      <c r="BE45" s="330"/>
      <c r="BF45" s="330"/>
      <c r="BG45" s="330"/>
      <c r="BH45" s="330"/>
      <c r="BI45" s="330"/>
      <c r="BJ45" s="330"/>
      <c r="BK45" s="330"/>
      <c r="BL45" s="330"/>
      <c r="BM45" s="330"/>
      <c r="BN45" s="330"/>
      <c r="BO45" s="330"/>
      <c r="BP45" s="330"/>
      <c r="BQ45" s="330"/>
      <c r="BR45" s="330"/>
      <c r="BS45" s="330"/>
      <c r="BT45" s="330"/>
      <c r="BU45" s="330"/>
      <c r="BV45" s="330"/>
      <c r="BW45" s="330"/>
      <c r="BX45" s="330"/>
      <c r="BY45" s="330"/>
      <c r="BZ45" s="330"/>
      <c r="CA45" s="330"/>
      <c r="CB45" s="330"/>
      <c r="CC45" s="330"/>
      <c r="CD45" s="330"/>
      <c r="CE45" s="330"/>
      <c r="CF45" s="330"/>
      <c r="CG45" s="330"/>
      <c r="CH45" s="330"/>
      <c r="CI45" s="330"/>
      <c r="CJ45" s="330"/>
      <c r="CK45" s="330"/>
      <c r="CL45" s="330"/>
      <c r="CM45" s="330"/>
      <c r="CN45" s="330"/>
      <c r="CO45" s="330"/>
      <c r="CP45" s="330"/>
      <c r="CQ45" s="330"/>
      <c r="CR45" s="330"/>
      <c r="CS45" s="330"/>
      <c r="CT45" s="330"/>
      <c r="CU45" s="330"/>
      <c r="CV45" s="330"/>
      <c r="CW45" s="330"/>
      <c r="CX45" s="330"/>
      <c r="CY45" s="330"/>
      <c r="CZ45" s="330"/>
      <c r="DA45" s="330"/>
      <c r="DB45" s="330"/>
      <c r="DC45" s="330"/>
      <c r="DD45" s="330"/>
      <c r="DE45" s="330"/>
      <c r="DF45" s="330"/>
      <c r="DG45" s="330"/>
      <c r="DH45" s="330"/>
      <c r="DI45" s="330"/>
      <c r="DJ45" s="330"/>
      <c r="DK45" s="330"/>
      <c r="DL45" s="330"/>
      <c r="DM45" s="330"/>
      <c r="DN45" s="330"/>
      <c r="DO45" s="330"/>
      <c r="DP45" s="330"/>
      <c r="DQ45" s="330"/>
      <c r="DR45" s="330"/>
      <c r="DS45" s="330"/>
      <c r="DT45" s="330"/>
      <c r="DU45" s="330"/>
      <c r="DV45" s="330"/>
      <c r="DW45" s="330"/>
      <c r="DX45" s="330"/>
      <c r="DY45" s="330"/>
      <c r="DZ45" s="330"/>
      <c r="EA45" s="330"/>
      <c r="EB45" s="330"/>
    </row>
    <row r="46" spans="1:132" ht="14" customHeight="1">
      <c r="A46" s="330"/>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330"/>
      <c r="AU46" s="330"/>
      <c r="AV46" s="330"/>
      <c r="AW46" s="330"/>
      <c r="AX46" s="330"/>
      <c r="AY46" s="330"/>
      <c r="AZ46" s="330"/>
      <c r="BA46" s="330"/>
      <c r="BB46" s="330"/>
      <c r="BC46" s="330"/>
      <c r="BD46" s="330"/>
      <c r="BE46" s="330"/>
      <c r="BF46" s="330"/>
      <c r="BG46" s="330"/>
      <c r="BH46" s="330"/>
      <c r="BI46" s="330"/>
      <c r="BJ46" s="330"/>
      <c r="BK46" s="330"/>
      <c r="BL46" s="330"/>
      <c r="BM46" s="330"/>
      <c r="BN46" s="330"/>
      <c r="BO46" s="330"/>
      <c r="BP46" s="330"/>
      <c r="BQ46" s="330"/>
      <c r="BR46" s="330"/>
      <c r="BS46" s="330"/>
      <c r="BT46" s="330"/>
      <c r="BU46" s="330"/>
      <c r="BV46" s="330"/>
      <c r="BW46" s="330"/>
      <c r="BX46" s="330"/>
      <c r="BY46" s="330"/>
      <c r="BZ46" s="330"/>
      <c r="CA46" s="330"/>
      <c r="CB46" s="330"/>
      <c r="CC46" s="330"/>
      <c r="CD46" s="330"/>
      <c r="CE46" s="330"/>
      <c r="CF46" s="330"/>
      <c r="CG46" s="330"/>
      <c r="CH46" s="330"/>
      <c r="CI46" s="330"/>
      <c r="CJ46" s="330"/>
      <c r="CK46" s="330"/>
      <c r="CL46" s="330"/>
      <c r="CM46" s="330"/>
      <c r="CN46" s="330"/>
      <c r="CO46" s="330"/>
      <c r="CP46" s="330"/>
      <c r="CQ46" s="330"/>
      <c r="CR46" s="330"/>
      <c r="CS46" s="330"/>
      <c r="CT46" s="330"/>
      <c r="CU46" s="330"/>
      <c r="CV46" s="330"/>
      <c r="CW46" s="330"/>
      <c r="CX46" s="330"/>
      <c r="CY46" s="330"/>
      <c r="CZ46" s="330"/>
      <c r="DA46" s="330"/>
      <c r="DB46" s="330"/>
      <c r="DC46" s="330"/>
      <c r="DD46" s="330"/>
      <c r="DE46" s="330"/>
      <c r="DF46" s="330"/>
      <c r="DG46" s="330"/>
      <c r="DH46" s="330"/>
      <c r="DI46" s="330"/>
      <c r="DJ46" s="330"/>
      <c r="DK46" s="330"/>
      <c r="DL46" s="330"/>
      <c r="DM46" s="330"/>
      <c r="DN46" s="330"/>
      <c r="DO46" s="330"/>
      <c r="DP46" s="330"/>
      <c r="DQ46" s="330"/>
      <c r="DR46" s="330"/>
      <c r="DS46" s="330"/>
      <c r="DT46" s="330"/>
      <c r="DU46" s="330"/>
      <c r="DV46" s="330"/>
      <c r="DW46" s="330"/>
      <c r="DX46" s="330"/>
      <c r="DY46" s="330"/>
      <c r="DZ46" s="330"/>
      <c r="EA46" s="330"/>
      <c r="EB46" s="330"/>
    </row>
    <row r="47" spans="1:132" ht="14" customHeight="1">
      <c r="A47" s="330"/>
      <c r="B47" s="330"/>
      <c r="C47" s="330"/>
      <c r="D47" s="330"/>
      <c r="E47" s="330"/>
      <c r="F47" s="330"/>
      <c r="G47" s="330"/>
      <c r="H47" s="330"/>
      <c r="I47" s="330"/>
      <c r="J47" s="330"/>
      <c r="K47" s="330"/>
      <c r="L47" s="330"/>
      <c r="M47" s="330"/>
      <c r="N47" s="330"/>
      <c r="O47" s="330"/>
      <c r="P47" s="330"/>
      <c r="Q47" s="330"/>
      <c r="R47" s="330"/>
      <c r="S47" s="330"/>
      <c r="T47" s="330"/>
      <c r="U47" s="330"/>
      <c r="V47" s="330"/>
      <c r="W47" s="330"/>
      <c r="X47" s="330"/>
      <c r="Y47" s="330"/>
      <c r="Z47" s="330"/>
      <c r="AA47" s="330"/>
      <c r="AB47" s="330"/>
      <c r="AC47" s="330"/>
      <c r="AD47" s="330"/>
      <c r="AE47" s="330"/>
      <c r="AF47" s="330"/>
      <c r="AG47" s="330"/>
      <c r="AH47" s="330"/>
      <c r="AI47" s="330"/>
      <c r="AJ47" s="330"/>
      <c r="AK47" s="330"/>
      <c r="AL47" s="330"/>
      <c r="AM47" s="330"/>
      <c r="AN47" s="330"/>
      <c r="AO47" s="330"/>
      <c r="AP47" s="330"/>
      <c r="AQ47" s="330"/>
      <c r="AR47" s="330"/>
      <c r="AS47" s="330"/>
      <c r="AT47" s="330"/>
      <c r="AU47" s="330"/>
      <c r="AV47" s="330"/>
      <c r="AW47" s="330"/>
      <c r="AX47" s="330"/>
      <c r="AY47" s="330"/>
      <c r="AZ47" s="330"/>
      <c r="BA47" s="330"/>
      <c r="BB47" s="330"/>
      <c r="BC47" s="330"/>
      <c r="BD47" s="330"/>
      <c r="BE47" s="330"/>
      <c r="BF47" s="330"/>
      <c r="BG47" s="330"/>
      <c r="BH47" s="330"/>
      <c r="BI47" s="330"/>
      <c r="BJ47" s="330"/>
      <c r="BK47" s="330"/>
      <c r="BL47" s="330"/>
      <c r="BM47" s="330"/>
      <c r="BN47" s="330"/>
      <c r="BO47" s="330"/>
      <c r="BP47" s="330"/>
      <c r="BQ47" s="330"/>
      <c r="BR47" s="330"/>
      <c r="BS47" s="330"/>
      <c r="BT47" s="330"/>
      <c r="BU47" s="330"/>
      <c r="BV47" s="330"/>
      <c r="BW47" s="330"/>
      <c r="BX47" s="330"/>
      <c r="BY47" s="330"/>
      <c r="BZ47" s="330"/>
      <c r="CA47" s="330"/>
      <c r="CB47" s="330"/>
      <c r="CC47" s="330"/>
      <c r="CD47" s="330"/>
      <c r="CE47" s="330"/>
      <c r="CF47" s="330"/>
      <c r="CG47" s="330"/>
      <c r="CH47" s="330"/>
      <c r="CI47" s="330"/>
      <c r="CJ47" s="330"/>
      <c r="CK47" s="330"/>
      <c r="CL47" s="330"/>
      <c r="CM47" s="330"/>
      <c r="CN47" s="330"/>
      <c r="CO47" s="330"/>
      <c r="CP47" s="330"/>
      <c r="CQ47" s="330"/>
      <c r="CR47" s="330"/>
      <c r="CS47" s="330"/>
      <c r="CT47" s="330"/>
      <c r="CU47" s="330"/>
      <c r="CV47" s="330"/>
      <c r="CW47" s="330"/>
      <c r="CX47" s="330"/>
      <c r="CY47" s="330"/>
      <c r="CZ47" s="330"/>
      <c r="DA47" s="330"/>
      <c r="DB47" s="330"/>
      <c r="DC47" s="330"/>
      <c r="DD47" s="330"/>
      <c r="DE47" s="330"/>
      <c r="DF47" s="330"/>
      <c r="DG47" s="330"/>
      <c r="DH47" s="330"/>
      <c r="DI47" s="330"/>
      <c r="DJ47" s="330"/>
      <c r="DK47" s="330"/>
      <c r="DL47" s="330"/>
      <c r="DM47" s="330"/>
      <c r="DN47" s="330"/>
      <c r="DO47" s="330"/>
      <c r="DP47" s="330"/>
      <c r="DQ47" s="330"/>
      <c r="DR47" s="330"/>
      <c r="DS47" s="330"/>
      <c r="DT47" s="330"/>
      <c r="DU47" s="330"/>
      <c r="DV47" s="330"/>
      <c r="DW47" s="330"/>
      <c r="DX47" s="330"/>
      <c r="DY47" s="330"/>
      <c r="DZ47" s="330"/>
      <c r="EA47" s="330"/>
      <c r="EB47" s="330"/>
    </row>
    <row r="48" spans="1:132" ht="14" customHeight="1">
      <c r="A48" s="330"/>
      <c r="B48" s="330"/>
      <c r="C48" s="330"/>
      <c r="D48" s="330"/>
      <c r="E48" s="330"/>
      <c r="F48" s="330"/>
      <c r="G48" s="330"/>
      <c r="H48" s="330"/>
      <c r="I48" s="330"/>
      <c r="J48" s="330"/>
      <c r="K48" s="330"/>
      <c r="L48" s="330"/>
      <c r="M48" s="330"/>
      <c r="N48" s="330"/>
      <c r="O48" s="330"/>
      <c r="P48" s="330"/>
      <c r="Q48" s="330"/>
      <c r="R48" s="330"/>
      <c r="S48" s="330"/>
      <c r="T48" s="330"/>
      <c r="U48" s="330"/>
      <c r="V48" s="330"/>
      <c r="W48" s="330"/>
      <c r="X48" s="330"/>
      <c r="Y48" s="330"/>
      <c r="Z48" s="330"/>
      <c r="AA48" s="330"/>
      <c r="AB48" s="330"/>
      <c r="AC48" s="330"/>
      <c r="AD48" s="330"/>
      <c r="AE48" s="330"/>
      <c r="AF48" s="330"/>
      <c r="AG48" s="330"/>
      <c r="AH48" s="330"/>
      <c r="AI48" s="330"/>
      <c r="AJ48" s="330"/>
      <c r="AK48" s="330"/>
      <c r="AL48" s="330"/>
      <c r="AM48" s="330"/>
      <c r="AN48" s="330"/>
      <c r="AO48" s="330"/>
      <c r="AP48" s="330"/>
      <c r="AQ48" s="330"/>
      <c r="AR48" s="330"/>
      <c r="AS48" s="330"/>
      <c r="AT48" s="330"/>
      <c r="AU48" s="330"/>
      <c r="AV48" s="330"/>
      <c r="AW48" s="330"/>
      <c r="AX48" s="330"/>
      <c r="AY48" s="330"/>
      <c r="AZ48" s="330"/>
      <c r="BA48" s="330"/>
      <c r="BB48" s="330"/>
      <c r="BC48" s="330"/>
      <c r="BD48" s="330"/>
      <c r="BE48" s="330"/>
      <c r="BF48" s="330"/>
      <c r="BG48" s="330"/>
      <c r="BH48" s="330"/>
      <c r="BI48" s="330"/>
      <c r="BJ48" s="330"/>
      <c r="BK48" s="330"/>
      <c r="BL48" s="330"/>
      <c r="BM48" s="330"/>
      <c r="BN48" s="330"/>
      <c r="BO48" s="330"/>
      <c r="BP48" s="330"/>
      <c r="BQ48" s="330"/>
      <c r="BR48" s="330"/>
      <c r="BS48" s="330"/>
      <c r="BT48" s="330"/>
      <c r="BU48" s="330"/>
      <c r="BV48" s="330"/>
      <c r="BW48" s="330"/>
      <c r="BX48" s="330"/>
      <c r="BY48" s="330"/>
      <c r="BZ48" s="330"/>
      <c r="CA48" s="330"/>
      <c r="CB48" s="330"/>
      <c r="CC48" s="330"/>
      <c r="CD48" s="330"/>
      <c r="CE48" s="330"/>
      <c r="CF48" s="330"/>
      <c r="CG48" s="330"/>
      <c r="CH48" s="330"/>
      <c r="CI48" s="330"/>
      <c r="CJ48" s="330"/>
      <c r="CK48" s="330"/>
      <c r="CL48" s="330"/>
      <c r="CM48" s="330"/>
      <c r="CN48" s="330"/>
      <c r="CO48" s="330"/>
      <c r="CP48" s="330"/>
      <c r="CQ48" s="330"/>
      <c r="CR48" s="330"/>
      <c r="CS48" s="330"/>
      <c r="CT48" s="330"/>
      <c r="CU48" s="330"/>
      <c r="CV48" s="330"/>
      <c r="CW48" s="330"/>
      <c r="CX48" s="330"/>
      <c r="CY48" s="330"/>
      <c r="CZ48" s="330"/>
      <c r="DA48" s="330"/>
      <c r="DB48" s="330"/>
      <c r="DC48" s="330"/>
      <c r="DD48" s="330"/>
      <c r="DE48" s="330"/>
      <c r="DF48" s="330"/>
      <c r="DG48" s="330"/>
      <c r="DH48" s="330"/>
      <c r="DI48" s="330"/>
      <c r="DJ48" s="330"/>
      <c r="DK48" s="330"/>
      <c r="DL48" s="330"/>
      <c r="DM48" s="330"/>
      <c r="DN48" s="330"/>
      <c r="DO48" s="330"/>
      <c r="DP48" s="330"/>
      <c r="DQ48" s="330"/>
      <c r="DR48" s="330"/>
      <c r="DS48" s="330"/>
      <c r="DT48" s="330"/>
      <c r="DU48" s="330"/>
      <c r="DV48" s="330"/>
      <c r="DW48" s="330"/>
      <c r="DX48" s="330"/>
      <c r="DY48" s="330"/>
      <c r="DZ48" s="330"/>
      <c r="EA48" s="330"/>
      <c r="EB48" s="330"/>
    </row>
    <row r="49" spans="1:132" ht="14" customHeight="1">
      <c r="A49" s="330"/>
      <c r="B49" s="330"/>
      <c r="C49" s="330"/>
      <c r="D49" s="330"/>
      <c r="E49" s="330"/>
      <c r="F49" s="330"/>
      <c r="G49" s="330"/>
      <c r="H49" s="330"/>
      <c r="I49" s="330"/>
      <c r="J49" s="330"/>
      <c r="K49" s="330"/>
      <c r="L49" s="330"/>
      <c r="M49" s="330"/>
      <c r="N49" s="330"/>
      <c r="O49" s="330"/>
      <c r="P49" s="330"/>
      <c r="Q49" s="330"/>
      <c r="R49" s="330"/>
      <c r="S49" s="330"/>
      <c r="T49" s="330"/>
      <c r="U49" s="330"/>
      <c r="V49" s="330"/>
      <c r="W49" s="330"/>
      <c r="X49" s="330"/>
      <c r="Y49" s="330"/>
      <c r="Z49" s="330"/>
      <c r="AA49" s="330"/>
      <c r="AB49" s="330"/>
      <c r="AC49" s="330"/>
      <c r="AD49" s="330"/>
      <c r="AE49" s="330"/>
      <c r="AF49" s="330"/>
      <c r="AG49" s="330"/>
      <c r="AH49" s="330"/>
      <c r="AI49" s="330"/>
      <c r="AJ49" s="330"/>
      <c r="AK49" s="330"/>
      <c r="AL49" s="330"/>
      <c r="AM49" s="330"/>
      <c r="AN49" s="330"/>
      <c r="AO49" s="330"/>
      <c r="AP49" s="330"/>
      <c r="AQ49" s="330"/>
      <c r="AR49" s="330"/>
      <c r="AS49" s="330"/>
      <c r="AT49" s="330"/>
      <c r="AU49" s="330"/>
      <c r="AV49" s="330"/>
      <c r="AW49" s="330"/>
      <c r="AX49" s="330"/>
      <c r="AY49" s="330"/>
      <c r="AZ49" s="330"/>
      <c r="BA49" s="330"/>
      <c r="BB49" s="330"/>
      <c r="BC49" s="330"/>
      <c r="BD49" s="330"/>
      <c r="BE49" s="330"/>
      <c r="BF49" s="330"/>
      <c r="BG49" s="330"/>
      <c r="BH49" s="330"/>
      <c r="BI49" s="330"/>
      <c r="BJ49" s="330"/>
      <c r="BK49" s="330"/>
      <c r="BL49" s="330"/>
      <c r="BM49" s="330"/>
      <c r="BN49" s="330"/>
      <c r="BO49" s="330"/>
      <c r="BP49" s="330"/>
      <c r="BQ49" s="330"/>
      <c r="BR49" s="330"/>
      <c r="BS49" s="330"/>
      <c r="BT49" s="330"/>
      <c r="BU49" s="330"/>
      <c r="BV49" s="330"/>
      <c r="BW49" s="330"/>
      <c r="BX49" s="330"/>
      <c r="BY49" s="330"/>
      <c r="BZ49" s="330"/>
      <c r="CA49" s="330"/>
      <c r="CB49" s="330"/>
      <c r="CC49" s="330"/>
      <c r="CD49" s="330"/>
      <c r="CE49" s="330"/>
      <c r="CF49" s="330"/>
      <c r="CG49" s="330"/>
      <c r="CH49" s="330"/>
      <c r="CI49" s="330"/>
      <c r="CJ49" s="330"/>
      <c r="CK49" s="330"/>
      <c r="CL49" s="330"/>
      <c r="CM49" s="330"/>
      <c r="CN49" s="330"/>
      <c r="CO49" s="330"/>
      <c r="CP49" s="330"/>
      <c r="CQ49" s="330"/>
      <c r="CR49" s="330"/>
      <c r="CS49" s="330"/>
      <c r="CT49" s="330"/>
      <c r="CU49" s="330"/>
      <c r="CV49" s="330"/>
      <c r="CW49" s="330"/>
      <c r="CX49" s="330"/>
      <c r="CY49" s="330"/>
      <c r="CZ49" s="330"/>
      <c r="DA49" s="330"/>
      <c r="DB49" s="330"/>
      <c r="DC49" s="330"/>
      <c r="DD49" s="330"/>
      <c r="DE49" s="330"/>
      <c r="DF49" s="330"/>
      <c r="DG49" s="330"/>
      <c r="DH49" s="330"/>
      <c r="DI49" s="330"/>
      <c r="DJ49" s="330"/>
      <c r="DK49" s="330"/>
      <c r="DL49" s="330"/>
      <c r="DM49" s="330"/>
      <c r="DN49" s="330"/>
      <c r="DO49" s="330"/>
      <c r="DP49" s="330"/>
      <c r="DQ49" s="330"/>
      <c r="DR49" s="330"/>
      <c r="DS49" s="330"/>
      <c r="DT49" s="330"/>
      <c r="DU49" s="330"/>
      <c r="DV49" s="330"/>
      <c r="DW49" s="330"/>
      <c r="DX49" s="330"/>
      <c r="DY49" s="330"/>
      <c r="DZ49" s="330"/>
      <c r="EA49" s="330"/>
      <c r="EB49" s="330"/>
    </row>
    <row r="50" spans="1:132" ht="8.25" customHeight="1">
      <c r="A50" s="330"/>
      <c r="B50" s="330"/>
      <c r="C50" s="330"/>
      <c r="D50" s="330"/>
      <c r="E50" s="330"/>
      <c r="F50" s="330"/>
      <c r="G50" s="330"/>
      <c r="H50" s="330"/>
      <c r="I50" s="330"/>
      <c r="J50" s="330"/>
      <c r="K50" s="330"/>
      <c r="L50" s="330"/>
      <c r="M50" s="330"/>
      <c r="N50" s="330"/>
      <c r="O50" s="330"/>
      <c r="P50" s="330"/>
      <c r="Q50" s="330"/>
      <c r="R50" s="330"/>
      <c r="S50" s="330"/>
      <c r="T50" s="330"/>
      <c r="U50" s="330"/>
      <c r="V50" s="330"/>
      <c r="W50" s="330"/>
      <c r="X50" s="330"/>
      <c r="Y50" s="330"/>
      <c r="Z50" s="330"/>
      <c r="AA50" s="330"/>
      <c r="AB50" s="330"/>
      <c r="AC50" s="330"/>
      <c r="AD50" s="330"/>
      <c r="AE50" s="330"/>
      <c r="AF50" s="330"/>
      <c r="AG50" s="330"/>
      <c r="AH50" s="330"/>
      <c r="AI50" s="330"/>
      <c r="AJ50" s="330"/>
      <c r="AK50" s="330"/>
      <c r="AL50" s="330"/>
      <c r="AM50" s="330"/>
      <c r="AN50" s="330"/>
      <c r="AO50" s="330"/>
      <c r="AP50" s="330"/>
      <c r="AQ50" s="330"/>
      <c r="AR50" s="330"/>
      <c r="AS50" s="330"/>
      <c r="AT50" s="330"/>
      <c r="AU50" s="330"/>
      <c r="AV50" s="330"/>
      <c r="AW50" s="330"/>
      <c r="AX50" s="330"/>
      <c r="AY50" s="330"/>
      <c r="AZ50" s="330"/>
      <c r="BA50" s="330"/>
      <c r="BB50" s="330"/>
      <c r="BC50" s="330"/>
      <c r="BD50" s="330"/>
      <c r="BE50" s="330"/>
      <c r="BF50" s="330"/>
      <c r="BG50" s="330"/>
      <c r="BH50" s="330"/>
      <c r="BI50" s="330"/>
      <c r="BJ50" s="330"/>
      <c r="BK50" s="330"/>
      <c r="BL50" s="330"/>
      <c r="BM50" s="330"/>
      <c r="BN50" s="330"/>
      <c r="BO50" s="330"/>
      <c r="BP50" s="330"/>
      <c r="BQ50" s="330"/>
      <c r="BR50" s="330"/>
      <c r="BS50" s="330"/>
      <c r="BT50" s="330"/>
      <c r="BU50" s="330"/>
      <c r="BV50" s="330"/>
      <c r="BW50" s="330"/>
      <c r="BX50" s="330"/>
      <c r="BY50" s="330"/>
      <c r="BZ50" s="330"/>
      <c r="CA50" s="330"/>
      <c r="CB50" s="330"/>
      <c r="CC50" s="330"/>
      <c r="CD50" s="330"/>
      <c r="CE50" s="330"/>
      <c r="CF50" s="330"/>
      <c r="CG50" s="330"/>
      <c r="CH50" s="330"/>
      <c r="CI50" s="330"/>
      <c r="CJ50" s="330"/>
      <c r="CK50" s="330"/>
      <c r="CL50" s="330"/>
      <c r="CM50" s="330"/>
      <c r="CN50" s="330"/>
      <c r="CO50" s="330"/>
      <c r="CP50" s="330"/>
      <c r="CQ50" s="330"/>
      <c r="CR50" s="330"/>
      <c r="CS50" s="330"/>
      <c r="CT50" s="330"/>
      <c r="CU50" s="330"/>
      <c r="CV50" s="330"/>
      <c r="CW50" s="330"/>
      <c r="CX50" s="330"/>
      <c r="CY50" s="330"/>
      <c r="CZ50" s="330"/>
      <c r="DA50" s="330"/>
      <c r="DB50" s="330"/>
      <c r="DC50" s="330"/>
      <c r="DD50" s="330"/>
      <c r="DE50" s="330"/>
      <c r="DF50" s="330"/>
      <c r="DG50" s="330"/>
      <c r="DH50" s="330"/>
      <c r="DI50" s="330"/>
      <c r="DJ50" s="330"/>
      <c r="DK50" s="330"/>
      <c r="DL50" s="330"/>
      <c r="DM50" s="330"/>
      <c r="DN50" s="330"/>
      <c r="DO50" s="330"/>
      <c r="DP50" s="330"/>
      <c r="DQ50" s="330"/>
      <c r="DR50" s="330"/>
      <c r="DS50" s="330"/>
      <c r="DT50" s="330"/>
      <c r="DU50" s="330"/>
      <c r="DV50" s="330"/>
      <c r="DW50" s="330"/>
      <c r="DX50" s="330"/>
      <c r="DY50" s="330"/>
      <c r="DZ50" s="330"/>
      <c r="EA50" s="330"/>
      <c r="EB50" s="330"/>
    </row>
    <row r="51" spans="1:132" ht="8.25" customHeight="1">
      <c r="A51" s="330"/>
      <c r="B51" s="330"/>
      <c r="C51" s="330"/>
      <c r="D51" s="330"/>
      <c r="E51" s="330"/>
      <c r="F51" s="330"/>
      <c r="G51" s="330"/>
      <c r="H51" s="330"/>
      <c r="I51" s="330"/>
      <c r="J51" s="330"/>
      <c r="K51" s="330"/>
      <c r="L51" s="330"/>
      <c r="M51" s="330"/>
      <c r="N51" s="330"/>
      <c r="O51" s="330"/>
      <c r="P51" s="330"/>
      <c r="Q51" s="330"/>
      <c r="R51" s="330"/>
      <c r="S51" s="330"/>
      <c r="T51" s="330"/>
      <c r="U51" s="330"/>
      <c r="V51" s="330"/>
      <c r="W51" s="330"/>
      <c r="X51" s="330"/>
      <c r="Y51" s="330"/>
      <c r="Z51" s="330"/>
      <c r="AA51" s="330"/>
      <c r="AB51" s="330"/>
      <c r="AC51" s="330"/>
      <c r="AD51" s="330"/>
      <c r="AE51" s="330"/>
      <c r="AF51" s="330"/>
      <c r="AG51" s="330"/>
      <c r="AH51" s="330"/>
      <c r="AI51" s="330"/>
      <c r="AJ51" s="330"/>
      <c r="AK51" s="330"/>
      <c r="AL51" s="330"/>
      <c r="AM51" s="330"/>
      <c r="AN51" s="330"/>
      <c r="AO51" s="330"/>
      <c r="AP51" s="330"/>
      <c r="AQ51" s="330"/>
      <c r="AR51" s="330"/>
      <c r="AS51" s="330"/>
      <c r="AT51" s="330"/>
      <c r="AU51" s="330"/>
      <c r="AV51" s="330"/>
      <c r="AW51" s="330"/>
      <c r="AX51" s="330"/>
      <c r="AY51" s="330"/>
      <c r="AZ51" s="330"/>
      <c r="BA51" s="330"/>
      <c r="BB51" s="330"/>
      <c r="BC51" s="330"/>
      <c r="BD51" s="330"/>
      <c r="BE51" s="330"/>
      <c r="BF51" s="330"/>
      <c r="BG51" s="330"/>
      <c r="BH51" s="330"/>
      <c r="BI51" s="330"/>
      <c r="BJ51" s="330"/>
      <c r="BK51" s="330"/>
      <c r="BL51" s="330"/>
      <c r="BM51" s="330"/>
      <c r="BN51" s="330"/>
      <c r="BO51" s="330"/>
      <c r="BP51" s="330"/>
      <c r="BQ51" s="330"/>
      <c r="BR51" s="330"/>
      <c r="BS51" s="330"/>
      <c r="BT51" s="330"/>
      <c r="BU51" s="330"/>
      <c r="BV51" s="330"/>
      <c r="BW51" s="330"/>
      <c r="BX51" s="330"/>
      <c r="BY51" s="330"/>
      <c r="BZ51" s="330"/>
      <c r="CA51" s="330"/>
      <c r="CB51" s="330"/>
      <c r="CC51" s="330"/>
      <c r="CD51" s="330"/>
      <c r="CE51" s="330"/>
      <c r="CF51" s="330"/>
      <c r="CG51" s="330"/>
      <c r="CH51" s="330"/>
      <c r="CI51" s="330"/>
      <c r="CJ51" s="330"/>
      <c r="CK51" s="330"/>
      <c r="CL51" s="330"/>
      <c r="CM51" s="330"/>
      <c r="CN51" s="330"/>
      <c r="CO51" s="330"/>
      <c r="CP51" s="330"/>
      <c r="CQ51" s="330"/>
      <c r="CR51" s="330"/>
      <c r="CS51" s="330"/>
      <c r="CT51" s="330"/>
      <c r="CU51" s="330"/>
      <c r="CV51" s="330"/>
      <c r="CW51" s="330"/>
      <c r="CX51" s="330"/>
      <c r="CY51" s="330"/>
      <c r="CZ51" s="330"/>
      <c r="DA51" s="330"/>
      <c r="DB51" s="330"/>
      <c r="DC51" s="330"/>
      <c r="DD51" s="330"/>
      <c r="DE51" s="330"/>
      <c r="DF51" s="330"/>
      <c r="DG51" s="330"/>
      <c r="DH51" s="330"/>
      <c r="DI51" s="330"/>
      <c r="DJ51" s="330"/>
      <c r="DK51" s="330"/>
      <c r="DL51" s="330"/>
      <c r="DM51" s="330"/>
      <c r="DN51" s="330"/>
      <c r="DO51" s="330"/>
      <c r="DP51" s="330"/>
      <c r="DQ51" s="330"/>
      <c r="DR51" s="330"/>
      <c r="DS51" s="330"/>
      <c r="DT51" s="330"/>
      <c r="DU51" s="330"/>
      <c r="DV51" s="330"/>
      <c r="DW51" s="330"/>
      <c r="DX51" s="330"/>
      <c r="DY51" s="330"/>
      <c r="DZ51" s="330"/>
      <c r="EA51" s="330"/>
      <c r="EB51" s="330"/>
    </row>
    <row r="52" spans="1:132" ht="8.25" customHeight="1">
      <c r="A52" s="330"/>
      <c r="B52" s="330"/>
      <c r="C52" s="330"/>
      <c r="D52" s="330"/>
      <c r="E52" s="330"/>
      <c r="F52" s="330"/>
      <c r="G52" s="330"/>
      <c r="H52" s="330"/>
      <c r="I52" s="330"/>
      <c r="J52" s="330"/>
      <c r="K52" s="330"/>
      <c r="L52" s="330"/>
      <c r="M52" s="330"/>
      <c r="N52" s="330"/>
      <c r="O52" s="330"/>
      <c r="P52" s="330"/>
      <c r="Q52" s="330"/>
      <c r="R52" s="330"/>
      <c r="S52" s="330"/>
      <c r="T52" s="330"/>
      <c r="U52" s="330"/>
      <c r="V52" s="330"/>
      <c r="W52" s="330"/>
      <c r="X52" s="330"/>
      <c r="Y52" s="330"/>
      <c r="Z52" s="330"/>
      <c r="AA52" s="330"/>
      <c r="AB52" s="330"/>
      <c r="AC52" s="330"/>
      <c r="AD52" s="330"/>
      <c r="AE52" s="330"/>
      <c r="AF52" s="330"/>
      <c r="AG52" s="330"/>
      <c r="AH52" s="330"/>
      <c r="AI52" s="330"/>
      <c r="AJ52" s="330"/>
      <c r="AK52" s="330"/>
      <c r="AL52" s="330"/>
      <c r="AM52" s="330"/>
      <c r="AN52" s="330"/>
      <c r="AO52" s="330"/>
      <c r="AP52" s="330"/>
      <c r="AQ52" s="330"/>
      <c r="AR52" s="330"/>
      <c r="AS52" s="330"/>
      <c r="AT52" s="330"/>
      <c r="AU52" s="330"/>
      <c r="AV52" s="330"/>
      <c r="AW52" s="330"/>
      <c r="AX52" s="330"/>
      <c r="AY52" s="330"/>
      <c r="AZ52" s="330"/>
      <c r="BA52" s="330"/>
      <c r="BB52" s="330"/>
      <c r="BC52" s="330"/>
      <c r="BD52" s="330"/>
      <c r="BE52" s="330"/>
      <c r="BF52" s="330"/>
      <c r="BG52" s="330"/>
      <c r="BH52" s="330"/>
      <c r="BI52" s="330"/>
      <c r="BJ52" s="330"/>
      <c r="BK52" s="330"/>
      <c r="BL52" s="330"/>
      <c r="BM52" s="330"/>
      <c r="BN52" s="330"/>
      <c r="BO52" s="330"/>
      <c r="BP52" s="330"/>
      <c r="BQ52" s="330"/>
      <c r="BR52" s="330"/>
      <c r="BS52" s="330"/>
      <c r="BT52" s="330"/>
      <c r="BU52" s="330"/>
      <c r="BV52" s="330"/>
      <c r="BW52" s="330"/>
      <c r="BX52" s="330"/>
      <c r="BY52" s="330"/>
      <c r="BZ52" s="330"/>
      <c r="CA52" s="330"/>
      <c r="CB52" s="330"/>
      <c r="CC52" s="330"/>
      <c r="CD52" s="330"/>
      <c r="CE52" s="330"/>
      <c r="CF52" s="330"/>
      <c r="CG52" s="330"/>
      <c r="CH52" s="330"/>
      <c r="CI52" s="330"/>
      <c r="CJ52" s="330"/>
      <c r="CK52" s="330"/>
      <c r="CL52" s="330"/>
      <c r="CM52" s="330"/>
      <c r="CN52" s="330"/>
      <c r="CO52" s="330"/>
      <c r="CP52" s="330"/>
      <c r="CQ52" s="330"/>
      <c r="CR52" s="330"/>
      <c r="CS52" s="330"/>
      <c r="CT52" s="330"/>
      <c r="CU52" s="330"/>
      <c r="CV52" s="330"/>
      <c r="CW52" s="330"/>
      <c r="CX52" s="330"/>
      <c r="CY52" s="330"/>
      <c r="CZ52" s="330"/>
      <c r="DA52" s="330"/>
      <c r="DB52" s="330"/>
      <c r="DC52" s="330"/>
      <c r="DD52" s="330"/>
      <c r="DE52" s="330"/>
      <c r="DF52" s="330"/>
      <c r="DG52" s="330"/>
      <c r="DH52" s="330"/>
      <c r="DI52" s="330"/>
      <c r="DJ52" s="330"/>
      <c r="DK52" s="330"/>
      <c r="DL52" s="330"/>
      <c r="DM52" s="330"/>
      <c r="DN52" s="330"/>
      <c r="DO52" s="330"/>
      <c r="DP52" s="330"/>
      <c r="DQ52" s="330"/>
      <c r="DR52" s="330"/>
      <c r="DS52" s="330"/>
      <c r="DT52" s="330"/>
      <c r="DU52" s="330"/>
      <c r="DV52" s="330"/>
      <c r="DW52" s="330"/>
      <c r="DX52" s="330"/>
      <c r="DY52" s="330"/>
      <c r="DZ52" s="330"/>
      <c r="EA52" s="330"/>
      <c r="EB52" s="330"/>
    </row>
    <row r="53" spans="1:132" ht="8.25" customHeight="1">
      <c r="A53" s="330"/>
      <c r="B53" s="330"/>
      <c r="C53" s="330"/>
      <c r="D53" s="330"/>
      <c r="E53" s="330"/>
      <c r="F53" s="330"/>
      <c r="G53" s="330"/>
      <c r="H53" s="330"/>
      <c r="I53" s="330"/>
      <c r="J53" s="330"/>
      <c r="K53" s="330"/>
      <c r="L53" s="330"/>
      <c r="M53" s="330"/>
      <c r="N53" s="330"/>
      <c r="O53" s="330"/>
      <c r="P53" s="330"/>
      <c r="Q53" s="330"/>
      <c r="R53" s="330"/>
      <c r="S53" s="330"/>
      <c r="T53" s="330"/>
      <c r="U53" s="330"/>
      <c r="V53" s="330"/>
      <c r="W53" s="330"/>
      <c r="X53" s="330"/>
      <c r="Y53" s="330"/>
      <c r="Z53" s="330"/>
      <c r="AA53" s="330"/>
      <c r="AB53" s="330"/>
      <c r="AC53" s="330"/>
      <c r="AD53" s="330"/>
      <c r="AE53" s="330"/>
      <c r="AF53" s="330"/>
      <c r="AG53" s="330"/>
      <c r="AH53" s="330"/>
      <c r="AI53" s="330"/>
      <c r="AJ53" s="330"/>
      <c r="AK53" s="330"/>
      <c r="AL53" s="330"/>
      <c r="AM53" s="330"/>
      <c r="AN53" s="330"/>
      <c r="AO53" s="330"/>
      <c r="AP53" s="330"/>
      <c r="AQ53" s="330"/>
      <c r="AR53" s="330"/>
      <c r="AS53" s="330"/>
      <c r="AT53" s="330"/>
      <c r="AU53" s="330"/>
      <c r="AV53" s="330"/>
      <c r="AW53" s="330"/>
      <c r="AX53" s="330"/>
      <c r="AY53" s="330"/>
      <c r="AZ53" s="330"/>
      <c r="BA53" s="330"/>
      <c r="BB53" s="330"/>
      <c r="BC53" s="330"/>
      <c r="BD53" s="330"/>
      <c r="BE53" s="330"/>
      <c r="BF53" s="330"/>
      <c r="BG53" s="330"/>
      <c r="BH53" s="330"/>
      <c r="BI53" s="330"/>
      <c r="BJ53" s="330"/>
      <c r="BK53" s="330"/>
      <c r="BL53" s="330"/>
      <c r="BM53" s="330"/>
      <c r="BN53" s="330"/>
      <c r="BO53" s="330"/>
      <c r="BP53" s="330"/>
      <c r="BQ53" s="330"/>
      <c r="BR53" s="330"/>
      <c r="BS53" s="330"/>
      <c r="BT53" s="330"/>
      <c r="BU53" s="330"/>
      <c r="BV53" s="330"/>
      <c r="BW53" s="330"/>
      <c r="BX53" s="330"/>
      <c r="BY53" s="330"/>
      <c r="BZ53" s="330"/>
      <c r="CA53" s="330"/>
      <c r="CB53" s="330"/>
      <c r="CC53" s="330"/>
      <c r="CD53" s="330"/>
      <c r="CE53" s="330"/>
      <c r="CF53" s="330"/>
      <c r="CG53" s="330"/>
      <c r="CH53" s="330"/>
      <c r="CI53" s="330"/>
      <c r="CJ53" s="330"/>
      <c r="CK53" s="330"/>
      <c r="CL53" s="330"/>
      <c r="CM53" s="330"/>
      <c r="CN53" s="330"/>
      <c r="CO53" s="330"/>
      <c r="CP53" s="330"/>
      <c r="CQ53" s="330"/>
      <c r="CR53" s="330"/>
      <c r="CS53" s="330"/>
      <c r="CT53" s="330"/>
      <c r="CU53" s="330"/>
      <c r="CV53" s="330"/>
      <c r="CW53" s="330"/>
      <c r="CX53" s="330"/>
      <c r="CY53" s="330"/>
      <c r="CZ53" s="330"/>
      <c r="DA53" s="330"/>
      <c r="DB53" s="330"/>
      <c r="DC53" s="330"/>
      <c r="DD53" s="330"/>
      <c r="DE53" s="330"/>
      <c r="DF53" s="330"/>
      <c r="DG53" s="330"/>
      <c r="DH53" s="330"/>
      <c r="DI53" s="330"/>
      <c r="DJ53" s="330"/>
      <c r="DK53" s="330"/>
      <c r="DL53" s="330"/>
      <c r="DM53" s="330"/>
      <c r="DN53" s="330"/>
      <c r="DO53" s="330"/>
      <c r="DP53" s="330"/>
      <c r="DQ53" s="330"/>
      <c r="DR53" s="330"/>
      <c r="DS53" s="330"/>
      <c r="DT53" s="330"/>
      <c r="DU53" s="330"/>
      <c r="DV53" s="330"/>
      <c r="DW53" s="330"/>
      <c r="DX53" s="330"/>
      <c r="DY53" s="330"/>
      <c r="DZ53" s="330"/>
      <c r="EA53" s="330"/>
      <c r="EB53" s="330"/>
    </row>
    <row r="54" spans="1:132" ht="8.25" customHeight="1">
      <c r="A54" s="330"/>
      <c r="B54" s="330"/>
      <c r="C54" s="330"/>
      <c r="D54" s="330"/>
      <c r="E54" s="330"/>
      <c r="F54" s="330"/>
      <c r="G54" s="330"/>
      <c r="H54" s="330"/>
      <c r="I54" s="330"/>
      <c r="J54" s="330"/>
      <c r="K54" s="330"/>
      <c r="L54" s="330"/>
      <c r="M54" s="330"/>
      <c r="N54" s="330"/>
      <c r="O54" s="330"/>
      <c r="P54" s="330"/>
      <c r="Q54" s="330"/>
      <c r="R54" s="330"/>
      <c r="S54" s="330"/>
      <c r="T54" s="330"/>
      <c r="U54" s="330"/>
      <c r="V54" s="330"/>
      <c r="W54" s="330"/>
      <c r="X54" s="330"/>
      <c r="Y54" s="330"/>
      <c r="Z54" s="330"/>
      <c r="AA54" s="330"/>
      <c r="AB54" s="330"/>
      <c r="AC54" s="330"/>
      <c r="AD54" s="330"/>
      <c r="AE54" s="330"/>
      <c r="AF54" s="330"/>
      <c r="AG54" s="330"/>
      <c r="AH54" s="330"/>
      <c r="AI54" s="330"/>
      <c r="AJ54" s="330"/>
      <c r="AK54" s="330"/>
      <c r="AL54" s="330"/>
      <c r="AM54" s="330"/>
      <c r="AN54" s="330"/>
      <c r="AO54" s="330"/>
      <c r="AP54" s="330"/>
      <c r="AQ54" s="330"/>
      <c r="AR54" s="330"/>
      <c r="AS54" s="330"/>
      <c r="AT54" s="330"/>
      <c r="AU54" s="330"/>
      <c r="AV54" s="330"/>
      <c r="AW54" s="330"/>
      <c r="AX54" s="330"/>
      <c r="AY54" s="330"/>
      <c r="AZ54" s="330"/>
      <c r="BA54" s="330"/>
      <c r="BB54" s="330"/>
      <c r="BC54" s="330"/>
      <c r="BD54" s="330"/>
      <c r="BE54" s="330"/>
      <c r="BF54" s="330"/>
      <c r="BG54" s="330"/>
      <c r="BH54" s="330"/>
      <c r="BI54" s="330"/>
      <c r="BJ54" s="330"/>
      <c r="BK54" s="330"/>
      <c r="BL54" s="330"/>
      <c r="BM54" s="330"/>
      <c r="BN54" s="330"/>
      <c r="BO54" s="330"/>
      <c r="BP54" s="330"/>
      <c r="BQ54" s="330"/>
      <c r="BR54" s="330"/>
      <c r="BS54" s="330"/>
      <c r="BT54" s="330"/>
      <c r="BU54" s="330"/>
      <c r="BV54" s="330"/>
      <c r="BW54" s="330"/>
      <c r="BX54" s="330"/>
      <c r="BY54" s="330"/>
      <c r="BZ54" s="330"/>
      <c r="CA54" s="330"/>
      <c r="CB54" s="330"/>
      <c r="CC54" s="330"/>
      <c r="CD54" s="330"/>
      <c r="CE54" s="330"/>
      <c r="CF54" s="330"/>
      <c r="CG54" s="330"/>
      <c r="CH54" s="330"/>
      <c r="CI54" s="330"/>
      <c r="CJ54" s="330"/>
      <c r="CK54" s="330"/>
      <c r="CL54" s="330"/>
      <c r="CM54" s="330"/>
      <c r="CN54" s="330"/>
      <c r="CO54" s="330"/>
      <c r="CP54" s="330"/>
      <c r="CQ54" s="330"/>
      <c r="CR54" s="330"/>
      <c r="CS54" s="330"/>
      <c r="CT54" s="330"/>
      <c r="CU54" s="330"/>
      <c r="CV54" s="330"/>
      <c r="CW54" s="330"/>
      <c r="CX54" s="330"/>
      <c r="CY54" s="330"/>
      <c r="CZ54" s="330"/>
      <c r="DA54" s="330"/>
      <c r="DB54" s="330"/>
      <c r="DC54" s="330"/>
      <c r="DD54" s="330"/>
      <c r="DE54" s="330"/>
      <c r="DF54" s="330"/>
      <c r="DG54" s="330"/>
      <c r="DH54" s="330"/>
      <c r="DI54" s="330"/>
      <c r="DJ54" s="330"/>
      <c r="DK54" s="330"/>
      <c r="DL54" s="330"/>
      <c r="DM54" s="330"/>
      <c r="DN54" s="330"/>
      <c r="DO54" s="330"/>
      <c r="DP54" s="330"/>
      <c r="DQ54" s="330"/>
      <c r="DR54" s="330"/>
      <c r="DS54" s="330"/>
      <c r="DT54" s="330"/>
      <c r="DU54" s="330"/>
      <c r="DV54" s="330"/>
      <c r="DW54" s="330"/>
      <c r="DX54" s="330"/>
      <c r="DY54" s="330"/>
      <c r="DZ54" s="330"/>
      <c r="EA54" s="330"/>
      <c r="EB54" s="330"/>
    </row>
    <row r="55" spans="1:132" ht="8.25" customHeight="1">
      <c r="A55" s="330"/>
      <c r="B55" s="330"/>
      <c r="C55" s="330"/>
      <c r="D55" s="330"/>
      <c r="E55" s="330"/>
      <c r="F55" s="330"/>
      <c r="G55" s="330"/>
      <c r="H55" s="330"/>
      <c r="I55" s="330"/>
      <c r="J55" s="330"/>
      <c r="K55" s="330"/>
      <c r="L55" s="330"/>
      <c r="M55" s="330"/>
      <c r="N55" s="330"/>
      <c r="O55" s="330"/>
      <c r="P55" s="330"/>
      <c r="Q55" s="330"/>
      <c r="R55" s="330"/>
      <c r="S55" s="330"/>
      <c r="T55" s="330"/>
      <c r="U55" s="330"/>
      <c r="V55" s="330"/>
      <c r="W55" s="330"/>
      <c r="X55" s="330"/>
      <c r="Y55" s="330"/>
      <c r="Z55" s="330"/>
      <c r="AA55" s="330"/>
      <c r="AB55" s="330"/>
      <c r="AC55" s="330"/>
      <c r="AD55" s="330"/>
      <c r="AE55" s="330"/>
      <c r="AF55" s="330"/>
      <c r="AG55" s="330"/>
      <c r="AH55" s="330"/>
      <c r="AI55" s="330"/>
      <c r="AJ55" s="330"/>
      <c r="AK55" s="330"/>
      <c r="AL55" s="330"/>
      <c r="AM55" s="330"/>
      <c r="AN55" s="330"/>
      <c r="AO55" s="330"/>
      <c r="AP55" s="330"/>
      <c r="AQ55" s="330"/>
      <c r="AR55" s="330"/>
      <c r="AS55" s="330"/>
      <c r="AT55" s="330"/>
      <c r="AU55" s="330"/>
      <c r="AV55" s="330"/>
      <c r="AW55" s="330"/>
      <c r="AX55" s="330"/>
      <c r="AY55" s="330"/>
      <c r="AZ55" s="330"/>
      <c r="BA55" s="330"/>
      <c r="BB55" s="330"/>
      <c r="BC55" s="330"/>
      <c r="BD55" s="330"/>
      <c r="BE55" s="330"/>
      <c r="BF55" s="330"/>
      <c r="BG55" s="330"/>
      <c r="BH55" s="330"/>
      <c r="BI55" s="330"/>
      <c r="BJ55" s="330"/>
      <c r="BK55" s="330"/>
      <c r="BL55" s="330"/>
      <c r="BM55" s="330"/>
      <c r="BN55" s="330"/>
      <c r="BO55" s="330"/>
      <c r="BP55" s="330"/>
      <c r="BQ55" s="330"/>
      <c r="BR55" s="330"/>
      <c r="BS55" s="330"/>
      <c r="BT55" s="330"/>
      <c r="BU55" s="330"/>
      <c r="BV55" s="330"/>
      <c r="BW55" s="330"/>
      <c r="BX55" s="330"/>
      <c r="BY55" s="330"/>
      <c r="BZ55" s="330"/>
      <c r="CA55" s="330"/>
      <c r="CB55" s="330"/>
      <c r="CC55" s="330"/>
      <c r="CD55" s="330"/>
      <c r="CE55" s="330"/>
      <c r="CF55" s="330"/>
      <c r="CG55" s="330"/>
      <c r="CH55" s="330"/>
      <c r="CI55" s="330"/>
      <c r="CJ55" s="330"/>
      <c r="CK55" s="330"/>
      <c r="CL55" s="330"/>
      <c r="CM55" s="330"/>
      <c r="CN55" s="330"/>
      <c r="CO55" s="330"/>
      <c r="CP55" s="330"/>
      <c r="CQ55" s="330"/>
      <c r="CR55" s="330"/>
      <c r="CS55" s="330"/>
      <c r="CT55" s="330"/>
      <c r="CU55" s="330"/>
      <c r="CV55" s="330"/>
      <c r="CW55" s="330"/>
      <c r="CX55" s="330"/>
      <c r="CY55" s="330"/>
      <c r="CZ55" s="330"/>
      <c r="DA55" s="330"/>
      <c r="DB55" s="330"/>
      <c r="DC55" s="330"/>
      <c r="DD55" s="330"/>
      <c r="DE55" s="330"/>
      <c r="DF55" s="330"/>
      <c r="DG55" s="330"/>
      <c r="DH55" s="330"/>
      <c r="DI55" s="330"/>
      <c r="DJ55" s="330"/>
      <c r="DK55" s="330"/>
      <c r="DL55" s="330"/>
      <c r="DM55" s="330"/>
      <c r="DN55" s="330"/>
      <c r="DO55" s="330"/>
      <c r="DP55" s="330"/>
      <c r="DQ55" s="330"/>
      <c r="DR55" s="330"/>
      <c r="DS55" s="330"/>
      <c r="DT55" s="330"/>
      <c r="DU55" s="330"/>
      <c r="DV55" s="330"/>
      <c r="DW55" s="330"/>
      <c r="DX55" s="330"/>
      <c r="DY55" s="330"/>
      <c r="DZ55" s="330"/>
      <c r="EA55" s="330"/>
      <c r="EB55" s="330"/>
    </row>
    <row r="56" spans="1:132" ht="8.25" customHeight="1">
      <c r="A56" s="330"/>
      <c r="B56" s="330"/>
      <c r="C56" s="330"/>
      <c r="D56" s="330"/>
      <c r="E56" s="330"/>
      <c r="F56" s="330"/>
      <c r="G56" s="330"/>
      <c r="H56" s="330"/>
      <c r="I56" s="330"/>
      <c r="J56" s="330"/>
      <c r="K56" s="330"/>
      <c r="L56" s="330"/>
      <c r="M56" s="330"/>
      <c r="N56" s="330"/>
      <c r="O56" s="330"/>
      <c r="P56" s="330"/>
      <c r="Q56" s="330"/>
      <c r="R56" s="330"/>
      <c r="S56" s="330"/>
      <c r="T56" s="330"/>
      <c r="U56" s="330"/>
      <c r="V56" s="330"/>
      <c r="W56" s="330"/>
      <c r="X56" s="330"/>
      <c r="Y56" s="330"/>
      <c r="Z56" s="330"/>
      <c r="AA56" s="330"/>
      <c r="AB56" s="330"/>
      <c r="AC56" s="330"/>
      <c r="AD56" s="330"/>
      <c r="AE56" s="330"/>
      <c r="AF56" s="330"/>
      <c r="AG56" s="330"/>
      <c r="AH56" s="330"/>
      <c r="AI56" s="330"/>
      <c r="AJ56" s="330"/>
      <c r="AK56" s="330"/>
      <c r="AL56" s="330"/>
      <c r="AM56" s="330"/>
      <c r="AN56" s="330"/>
      <c r="AO56" s="330"/>
      <c r="AP56" s="330"/>
      <c r="AQ56" s="330"/>
      <c r="AR56" s="330"/>
      <c r="AS56" s="330"/>
      <c r="AT56" s="330"/>
      <c r="AU56" s="330"/>
      <c r="AV56" s="330"/>
      <c r="AW56" s="330"/>
      <c r="AX56" s="330"/>
      <c r="AY56" s="330"/>
      <c r="AZ56" s="330"/>
      <c r="BA56" s="330"/>
      <c r="BB56" s="330"/>
      <c r="BC56" s="330"/>
      <c r="BD56" s="330"/>
      <c r="BE56" s="330"/>
      <c r="BF56" s="330"/>
      <c r="BG56" s="330"/>
      <c r="BH56" s="330"/>
      <c r="BI56" s="330"/>
      <c r="BJ56" s="330"/>
      <c r="BK56" s="330"/>
      <c r="BL56" s="330"/>
      <c r="BM56" s="330"/>
      <c r="BN56" s="330"/>
      <c r="BO56" s="330"/>
      <c r="BP56" s="330"/>
      <c r="BQ56" s="330"/>
      <c r="BR56" s="330"/>
      <c r="BS56" s="330"/>
      <c r="BT56" s="330"/>
      <c r="BU56" s="330"/>
      <c r="BV56" s="330"/>
      <c r="BW56" s="330"/>
      <c r="BX56" s="330"/>
      <c r="BY56" s="330"/>
      <c r="BZ56" s="330"/>
      <c r="CA56" s="330"/>
      <c r="CB56" s="330"/>
      <c r="CC56" s="330"/>
      <c r="CD56" s="330"/>
      <c r="CE56" s="330"/>
      <c r="CF56" s="330"/>
      <c r="CG56" s="330"/>
      <c r="CH56" s="330"/>
      <c r="CI56" s="330"/>
      <c r="CJ56" s="330"/>
      <c r="CK56" s="330"/>
      <c r="CL56" s="330"/>
      <c r="CM56" s="330"/>
      <c r="CN56" s="330"/>
      <c r="CO56" s="330"/>
      <c r="CP56" s="330"/>
      <c r="CQ56" s="330"/>
      <c r="CR56" s="330"/>
      <c r="CS56" s="330"/>
      <c r="CT56" s="330"/>
      <c r="CU56" s="330"/>
      <c r="CV56" s="330"/>
      <c r="CW56" s="330"/>
      <c r="CX56" s="330"/>
      <c r="CY56" s="330"/>
      <c r="CZ56" s="330"/>
      <c r="DA56" s="330"/>
      <c r="DB56" s="330"/>
      <c r="DC56" s="330"/>
      <c r="DD56" s="330"/>
      <c r="DE56" s="330"/>
      <c r="DF56" s="330"/>
      <c r="DG56" s="330"/>
      <c r="DH56" s="330"/>
      <c r="DI56" s="330"/>
      <c r="DJ56" s="330"/>
      <c r="DK56" s="330"/>
      <c r="DL56" s="330"/>
      <c r="DM56" s="330"/>
      <c r="DN56" s="330"/>
      <c r="DO56" s="330"/>
      <c r="DP56" s="330"/>
      <c r="DQ56" s="330"/>
      <c r="DR56" s="330"/>
      <c r="DS56" s="330"/>
      <c r="DT56" s="330"/>
      <c r="DU56" s="330"/>
      <c r="DV56" s="330"/>
      <c r="DW56" s="330"/>
      <c r="DX56" s="330"/>
      <c r="DY56" s="330"/>
      <c r="DZ56" s="330"/>
      <c r="EA56" s="330"/>
      <c r="EB56" s="330"/>
    </row>
    <row r="57" spans="1:132" ht="8.25" customHeight="1">
      <c r="A57" s="330"/>
      <c r="B57" s="330"/>
      <c r="C57" s="330"/>
      <c r="D57" s="330"/>
      <c r="E57" s="330"/>
      <c r="F57" s="330"/>
      <c r="G57" s="330"/>
      <c r="H57" s="330"/>
      <c r="I57" s="330"/>
      <c r="J57" s="330"/>
      <c r="K57" s="330"/>
      <c r="L57" s="330"/>
      <c r="M57" s="330"/>
      <c r="N57" s="330"/>
      <c r="O57" s="330"/>
      <c r="P57" s="330"/>
      <c r="Q57" s="330"/>
      <c r="R57" s="330"/>
      <c r="S57" s="330"/>
      <c r="T57" s="330"/>
      <c r="U57" s="330"/>
      <c r="V57" s="330"/>
      <c r="W57" s="330"/>
      <c r="X57" s="330"/>
      <c r="Y57" s="330"/>
      <c r="Z57" s="330"/>
      <c r="AA57" s="330"/>
      <c r="AB57" s="330"/>
      <c r="AC57" s="330"/>
      <c r="AD57" s="330"/>
      <c r="AE57" s="330"/>
      <c r="AF57" s="330"/>
      <c r="AG57" s="330"/>
      <c r="AH57" s="330"/>
      <c r="AI57" s="330"/>
      <c r="AJ57" s="330"/>
      <c r="AK57" s="330"/>
      <c r="AL57" s="330"/>
      <c r="AM57" s="330"/>
      <c r="AN57" s="330"/>
      <c r="AO57" s="330"/>
      <c r="AP57" s="330"/>
      <c r="AQ57" s="330"/>
      <c r="AR57" s="330"/>
      <c r="AS57" s="330"/>
      <c r="AT57" s="330"/>
      <c r="AU57" s="330"/>
      <c r="AV57" s="330"/>
      <c r="AW57" s="330"/>
      <c r="AX57" s="330"/>
      <c r="AY57" s="330"/>
      <c r="AZ57" s="330"/>
      <c r="BA57" s="330"/>
      <c r="BB57" s="330"/>
      <c r="BC57" s="330"/>
      <c r="BD57" s="330"/>
      <c r="BE57" s="330"/>
      <c r="BF57" s="330"/>
      <c r="BG57" s="330"/>
      <c r="BH57" s="330"/>
      <c r="BI57" s="330"/>
      <c r="BJ57" s="330"/>
      <c r="BK57" s="330"/>
      <c r="BL57" s="330"/>
      <c r="BM57" s="330"/>
      <c r="BN57" s="330"/>
      <c r="BO57" s="330"/>
      <c r="BP57" s="330"/>
      <c r="BQ57" s="330"/>
      <c r="BR57" s="330"/>
      <c r="BS57" s="330"/>
      <c r="BT57" s="330"/>
      <c r="BU57" s="330"/>
      <c r="BV57" s="330"/>
      <c r="BW57" s="330"/>
      <c r="BX57" s="330"/>
      <c r="BY57" s="330"/>
      <c r="BZ57" s="330"/>
      <c r="CA57" s="330"/>
      <c r="CB57" s="330"/>
      <c r="CC57" s="330"/>
      <c r="CD57" s="330"/>
      <c r="CE57" s="330"/>
      <c r="CF57" s="330"/>
      <c r="CG57" s="330"/>
      <c r="CH57" s="330"/>
      <c r="CI57" s="330"/>
      <c r="CJ57" s="330"/>
      <c r="CK57" s="330"/>
      <c r="CL57" s="330"/>
      <c r="CM57" s="330"/>
      <c r="CN57" s="330"/>
      <c r="CO57" s="330"/>
      <c r="CP57" s="330"/>
      <c r="CQ57" s="330"/>
      <c r="CR57" s="330"/>
      <c r="CS57" s="330"/>
      <c r="CT57" s="330"/>
      <c r="CU57" s="330"/>
      <c r="CV57" s="330"/>
      <c r="CW57" s="330"/>
      <c r="CX57" s="330"/>
      <c r="CY57" s="330"/>
      <c r="CZ57" s="330"/>
      <c r="DA57" s="330"/>
      <c r="DB57" s="330"/>
      <c r="DC57" s="330"/>
      <c r="DD57" s="330"/>
      <c r="DE57" s="330"/>
      <c r="DF57" s="330"/>
      <c r="DG57" s="330"/>
      <c r="DH57" s="330"/>
      <c r="DI57" s="330"/>
      <c r="DJ57" s="330"/>
      <c r="DK57" s="330"/>
      <c r="DL57" s="330"/>
      <c r="DM57" s="330"/>
      <c r="DN57" s="330"/>
      <c r="DO57" s="330"/>
      <c r="DP57" s="330"/>
      <c r="DQ57" s="330"/>
      <c r="DR57" s="330"/>
      <c r="DS57" s="330"/>
      <c r="DT57" s="330"/>
      <c r="DU57" s="330"/>
      <c r="DV57" s="330"/>
      <c r="DW57" s="330"/>
      <c r="DX57" s="330"/>
      <c r="DY57" s="330"/>
      <c r="DZ57" s="330"/>
      <c r="EA57" s="330"/>
      <c r="EB57" s="330"/>
    </row>
    <row r="58" spans="1:132" ht="8.25" customHeight="1">
      <c r="A58" s="330"/>
      <c r="B58" s="330"/>
      <c r="C58" s="330"/>
      <c r="D58" s="330"/>
      <c r="E58" s="330"/>
      <c r="F58" s="330"/>
      <c r="G58" s="330"/>
      <c r="H58" s="330"/>
      <c r="I58" s="330"/>
      <c r="J58" s="330"/>
      <c r="K58" s="330"/>
      <c r="L58" s="330"/>
      <c r="M58" s="330"/>
      <c r="N58" s="330"/>
      <c r="O58" s="330"/>
      <c r="P58" s="330"/>
      <c r="Q58" s="330"/>
      <c r="R58" s="330"/>
      <c r="S58" s="330"/>
      <c r="T58" s="330"/>
      <c r="U58" s="330"/>
      <c r="V58" s="330"/>
      <c r="W58" s="330"/>
      <c r="X58" s="330"/>
      <c r="Y58" s="330"/>
      <c r="Z58" s="330"/>
      <c r="AA58" s="330"/>
      <c r="AB58" s="330"/>
      <c r="AC58" s="330"/>
      <c r="AD58" s="330"/>
      <c r="AE58" s="330"/>
      <c r="AF58" s="330"/>
      <c r="AG58" s="330"/>
      <c r="AH58" s="330"/>
      <c r="AI58" s="330"/>
      <c r="AJ58" s="330"/>
      <c r="AK58" s="330"/>
      <c r="AL58" s="330"/>
      <c r="AM58" s="330"/>
      <c r="AN58" s="330"/>
      <c r="AO58" s="330"/>
      <c r="AP58" s="330"/>
      <c r="AQ58" s="330"/>
      <c r="AR58" s="330"/>
      <c r="AS58" s="330"/>
      <c r="AT58" s="330"/>
      <c r="AU58" s="330"/>
      <c r="AV58" s="330"/>
      <c r="AW58" s="330"/>
      <c r="AX58" s="330"/>
      <c r="AY58" s="330"/>
      <c r="AZ58" s="330"/>
      <c r="BA58" s="330"/>
      <c r="BB58" s="330"/>
      <c r="BC58" s="330"/>
      <c r="BD58" s="330"/>
      <c r="BE58" s="330"/>
      <c r="BF58" s="330"/>
      <c r="BG58" s="330"/>
      <c r="BH58" s="330"/>
      <c r="BI58" s="330"/>
      <c r="BJ58" s="330"/>
      <c r="BK58" s="330"/>
      <c r="BL58" s="330"/>
      <c r="BM58" s="330"/>
      <c r="BN58" s="330"/>
      <c r="BO58" s="330"/>
      <c r="BP58" s="330"/>
      <c r="BQ58" s="330"/>
      <c r="BR58" s="330"/>
      <c r="BS58" s="330"/>
      <c r="BT58" s="330"/>
      <c r="BU58" s="330"/>
      <c r="BV58" s="330"/>
      <c r="BW58" s="330"/>
      <c r="BX58" s="330"/>
      <c r="BY58" s="330"/>
      <c r="BZ58" s="330"/>
      <c r="CA58" s="330"/>
      <c r="CB58" s="330"/>
      <c r="CC58" s="330"/>
      <c r="CD58" s="330"/>
      <c r="CE58" s="330"/>
      <c r="CF58" s="330"/>
      <c r="CG58" s="330"/>
      <c r="CH58" s="330"/>
      <c r="CI58" s="330"/>
      <c r="CJ58" s="330"/>
      <c r="CK58" s="330"/>
      <c r="CL58" s="330"/>
      <c r="CM58" s="330"/>
      <c r="CN58" s="330"/>
      <c r="CO58" s="330"/>
      <c r="CP58" s="330"/>
      <c r="CQ58" s="330"/>
      <c r="CR58" s="330"/>
      <c r="CS58" s="330"/>
      <c r="CT58" s="330"/>
      <c r="CU58" s="330"/>
      <c r="CV58" s="330"/>
      <c r="CW58" s="330"/>
      <c r="CX58" s="330"/>
      <c r="CY58" s="330"/>
      <c r="CZ58" s="330"/>
      <c r="DA58" s="330"/>
      <c r="DB58" s="330"/>
      <c r="DC58" s="330"/>
      <c r="DD58" s="330"/>
      <c r="DE58" s="330"/>
      <c r="DF58" s="330"/>
      <c r="DG58" s="330"/>
      <c r="DH58" s="330"/>
      <c r="DI58" s="330"/>
      <c r="DJ58" s="330"/>
      <c r="DK58" s="330"/>
      <c r="DL58" s="330"/>
      <c r="DM58" s="330"/>
      <c r="DN58" s="330"/>
      <c r="DO58" s="330"/>
      <c r="DP58" s="330"/>
      <c r="DQ58" s="330"/>
      <c r="DR58" s="330"/>
      <c r="DS58" s="330"/>
      <c r="DT58" s="330"/>
      <c r="DU58" s="330"/>
      <c r="DV58" s="330"/>
      <c r="DW58" s="330"/>
      <c r="DX58" s="330"/>
      <c r="DY58" s="330"/>
      <c r="DZ58" s="330"/>
      <c r="EA58" s="330"/>
      <c r="EB58" s="330"/>
    </row>
    <row r="59" spans="1:132" ht="8.25" customHeight="1">
      <c r="A59" s="330"/>
      <c r="B59" s="330"/>
      <c r="C59" s="330"/>
      <c r="D59" s="330"/>
      <c r="E59" s="330"/>
      <c r="F59" s="330"/>
      <c r="G59" s="330"/>
      <c r="H59" s="330"/>
      <c r="I59" s="330"/>
      <c r="J59" s="330"/>
      <c r="K59" s="330"/>
      <c r="L59" s="330"/>
      <c r="M59" s="330"/>
      <c r="N59" s="330"/>
      <c r="O59" s="330"/>
      <c r="P59" s="330"/>
      <c r="Q59" s="330"/>
      <c r="R59" s="330"/>
      <c r="S59" s="330"/>
      <c r="T59" s="330"/>
      <c r="U59" s="330"/>
      <c r="V59" s="330"/>
      <c r="W59" s="330"/>
      <c r="X59" s="330"/>
      <c r="Y59" s="330"/>
      <c r="Z59" s="330"/>
      <c r="AA59" s="330"/>
      <c r="AB59" s="330"/>
      <c r="AC59" s="330"/>
      <c r="AD59" s="330"/>
      <c r="AE59" s="330"/>
      <c r="AF59" s="330"/>
      <c r="AG59" s="330"/>
      <c r="AH59" s="330"/>
      <c r="AI59" s="330"/>
      <c r="AJ59" s="330"/>
      <c r="AK59" s="330"/>
      <c r="AL59" s="330"/>
      <c r="AM59" s="330"/>
      <c r="AN59" s="330"/>
      <c r="AO59" s="330"/>
      <c r="AP59" s="330"/>
      <c r="AQ59" s="330"/>
      <c r="AR59" s="330"/>
      <c r="AS59" s="330"/>
      <c r="AT59" s="330"/>
      <c r="AU59" s="330"/>
      <c r="AV59" s="330"/>
      <c r="AW59" s="330"/>
      <c r="AX59" s="330"/>
      <c r="AY59" s="330"/>
      <c r="AZ59" s="330"/>
      <c r="BA59" s="330"/>
      <c r="BB59" s="330"/>
      <c r="BC59" s="330"/>
      <c r="BD59" s="330"/>
      <c r="BE59" s="330"/>
      <c r="BF59" s="330"/>
      <c r="BG59" s="330"/>
      <c r="BH59" s="330"/>
      <c r="BI59" s="330"/>
      <c r="BJ59" s="330"/>
      <c r="BK59" s="330"/>
      <c r="BL59" s="330"/>
      <c r="BM59" s="330"/>
      <c r="BN59" s="330"/>
      <c r="BO59" s="330"/>
      <c r="BP59" s="330"/>
      <c r="BQ59" s="330"/>
      <c r="BR59" s="330"/>
      <c r="BS59" s="330"/>
      <c r="BT59" s="330"/>
      <c r="BU59" s="330"/>
      <c r="BV59" s="330"/>
      <c r="BW59" s="330"/>
      <c r="BX59" s="330"/>
      <c r="BY59" s="330"/>
      <c r="BZ59" s="330"/>
      <c r="CA59" s="330"/>
      <c r="CB59" s="330"/>
      <c r="CC59" s="330"/>
      <c r="CD59" s="330"/>
      <c r="CE59" s="330"/>
      <c r="CF59" s="330"/>
      <c r="CG59" s="330"/>
      <c r="CH59" s="330"/>
      <c r="CI59" s="330"/>
      <c r="CJ59" s="330"/>
      <c r="CK59" s="330"/>
      <c r="CL59" s="330"/>
      <c r="CM59" s="330"/>
      <c r="CN59" s="330"/>
      <c r="CO59" s="330"/>
      <c r="CP59" s="330"/>
      <c r="CQ59" s="330"/>
      <c r="CR59" s="330"/>
      <c r="CS59" s="330"/>
      <c r="CT59" s="330"/>
      <c r="CU59" s="330"/>
      <c r="CV59" s="330"/>
      <c r="CW59" s="330"/>
      <c r="CX59" s="330"/>
      <c r="CY59" s="330"/>
      <c r="CZ59" s="330"/>
      <c r="DA59" s="330"/>
      <c r="DB59" s="330"/>
      <c r="DC59" s="330"/>
      <c r="DD59" s="330"/>
      <c r="DE59" s="330"/>
      <c r="DF59" s="330"/>
      <c r="DG59" s="330"/>
      <c r="DH59" s="330"/>
      <c r="DI59" s="330"/>
      <c r="DJ59" s="330"/>
      <c r="DK59" s="330"/>
      <c r="DL59" s="330"/>
      <c r="DM59" s="330"/>
      <c r="DN59" s="330"/>
      <c r="DO59" s="330"/>
      <c r="DP59" s="330"/>
      <c r="DQ59" s="330"/>
      <c r="DR59" s="330"/>
      <c r="DS59" s="330"/>
      <c r="DT59" s="330"/>
      <c r="DU59" s="330"/>
      <c r="DV59" s="330"/>
      <c r="DW59" s="330"/>
      <c r="DX59" s="330"/>
      <c r="DY59" s="330"/>
      <c r="DZ59" s="330"/>
      <c r="EA59" s="330"/>
      <c r="EB59" s="330"/>
    </row>
    <row r="60" spans="1:132" ht="8.25" customHeight="1">
      <c r="A60" s="330"/>
      <c r="B60" s="330"/>
      <c r="C60" s="330"/>
      <c r="D60" s="330"/>
      <c r="E60" s="330"/>
      <c r="F60" s="330"/>
      <c r="G60" s="330"/>
      <c r="H60" s="330"/>
      <c r="I60" s="330"/>
      <c r="J60" s="330"/>
      <c r="K60" s="330"/>
      <c r="L60" s="330"/>
      <c r="M60" s="330"/>
      <c r="N60" s="330"/>
      <c r="O60" s="330"/>
      <c r="P60" s="330"/>
      <c r="Q60" s="330"/>
      <c r="R60" s="330"/>
      <c r="S60" s="330"/>
      <c r="T60" s="330"/>
      <c r="U60" s="330"/>
      <c r="V60" s="330"/>
      <c r="W60" s="330"/>
      <c r="X60" s="330"/>
      <c r="Y60" s="330"/>
      <c r="Z60" s="330"/>
      <c r="AA60" s="330"/>
      <c r="AB60" s="330"/>
      <c r="AC60" s="330"/>
      <c r="AD60" s="330"/>
      <c r="AE60" s="330"/>
      <c r="AF60" s="330"/>
      <c r="AG60" s="330"/>
      <c r="AH60" s="330"/>
      <c r="AI60" s="330"/>
      <c r="AJ60" s="330"/>
      <c r="AK60" s="330"/>
      <c r="AL60" s="330"/>
      <c r="AM60" s="330"/>
      <c r="AN60" s="330"/>
      <c r="AO60" s="330"/>
      <c r="AP60" s="330"/>
      <c r="AQ60" s="330"/>
      <c r="AR60" s="330"/>
      <c r="AS60" s="330"/>
      <c r="AT60" s="330"/>
      <c r="AU60" s="330"/>
      <c r="AV60" s="330"/>
      <c r="AW60" s="330"/>
      <c r="AX60" s="330"/>
      <c r="AY60" s="330"/>
      <c r="AZ60" s="330"/>
      <c r="BA60" s="330"/>
      <c r="BB60" s="330"/>
      <c r="BC60" s="330"/>
      <c r="BD60" s="330"/>
      <c r="BE60" s="330"/>
      <c r="BF60" s="330"/>
      <c r="BG60" s="330"/>
      <c r="BH60" s="330"/>
      <c r="BI60" s="330"/>
      <c r="BJ60" s="330"/>
      <c r="BK60" s="330"/>
      <c r="BL60" s="330"/>
      <c r="BM60" s="330"/>
      <c r="BN60" s="330"/>
      <c r="BO60" s="330"/>
      <c r="BP60" s="330"/>
      <c r="BQ60" s="330"/>
      <c r="BR60" s="330"/>
      <c r="BS60" s="330"/>
      <c r="BT60" s="330"/>
      <c r="BU60" s="330"/>
      <c r="BV60" s="330"/>
      <c r="BW60" s="330"/>
      <c r="BX60" s="330"/>
      <c r="BY60" s="330"/>
      <c r="BZ60" s="330"/>
      <c r="CA60" s="330"/>
      <c r="CB60" s="330"/>
      <c r="CC60" s="330"/>
      <c r="CD60" s="330"/>
      <c r="CE60" s="330"/>
      <c r="CF60" s="330"/>
      <c r="CG60" s="330"/>
      <c r="CH60" s="330"/>
      <c r="CI60" s="330"/>
      <c r="CJ60" s="330"/>
      <c r="CK60" s="330"/>
      <c r="CL60" s="330"/>
      <c r="CM60" s="330"/>
      <c r="CN60" s="330"/>
      <c r="CO60" s="330"/>
      <c r="CP60" s="330"/>
      <c r="CQ60" s="330"/>
      <c r="CR60" s="330"/>
      <c r="CS60" s="330"/>
      <c r="CT60" s="330"/>
      <c r="CU60" s="330"/>
      <c r="CV60" s="330"/>
      <c r="CW60" s="330"/>
      <c r="CX60" s="330"/>
      <c r="CY60" s="330"/>
      <c r="CZ60" s="330"/>
      <c r="DA60" s="330"/>
      <c r="DB60" s="330"/>
      <c r="DC60" s="330"/>
      <c r="DD60" s="330"/>
      <c r="DE60" s="330"/>
      <c r="DF60" s="330"/>
      <c r="DG60" s="330"/>
      <c r="DH60" s="330"/>
      <c r="DI60" s="330"/>
      <c r="DJ60" s="330"/>
      <c r="DK60" s="330"/>
      <c r="DL60" s="330"/>
      <c r="DM60" s="330"/>
      <c r="DN60" s="330"/>
      <c r="DO60" s="330"/>
      <c r="DP60" s="330"/>
      <c r="DQ60" s="330"/>
      <c r="DR60" s="330"/>
      <c r="DS60" s="330"/>
      <c r="DT60" s="330"/>
      <c r="DU60" s="330"/>
      <c r="DV60" s="330"/>
      <c r="DW60" s="330"/>
      <c r="DX60" s="330"/>
      <c r="DY60" s="330"/>
      <c r="DZ60" s="330"/>
      <c r="EA60" s="330"/>
      <c r="EB60" s="330"/>
    </row>
    <row r="61" spans="1:132" ht="8.25" customHeight="1">
      <c r="A61" s="330"/>
      <c r="B61" s="330"/>
      <c r="C61" s="330"/>
      <c r="D61" s="330"/>
      <c r="E61" s="330"/>
      <c r="F61" s="330"/>
      <c r="G61" s="330"/>
      <c r="H61" s="330"/>
      <c r="I61" s="330"/>
      <c r="J61" s="330"/>
      <c r="K61" s="330"/>
      <c r="L61" s="330"/>
      <c r="M61" s="330"/>
      <c r="N61" s="330"/>
      <c r="O61" s="330"/>
      <c r="P61" s="330"/>
      <c r="Q61" s="330"/>
      <c r="R61" s="330"/>
      <c r="S61" s="330"/>
      <c r="T61" s="330"/>
      <c r="U61" s="330"/>
      <c r="V61" s="330"/>
      <c r="W61" s="330"/>
      <c r="X61" s="330"/>
      <c r="Y61" s="330"/>
      <c r="Z61" s="330"/>
      <c r="AA61" s="330"/>
      <c r="AB61" s="330"/>
      <c r="AC61" s="330"/>
      <c r="AD61" s="330"/>
      <c r="AE61" s="330"/>
      <c r="AF61" s="330"/>
      <c r="AG61" s="330"/>
      <c r="AH61" s="330"/>
      <c r="AI61" s="330"/>
      <c r="AJ61" s="330"/>
      <c r="AK61" s="330"/>
      <c r="AL61" s="330"/>
      <c r="AM61" s="330"/>
      <c r="AN61" s="330"/>
      <c r="AO61" s="330"/>
      <c r="AP61" s="330"/>
      <c r="AQ61" s="330"/>
      <c r="AR61" s="330"/>
      <c r="AS61" s="330"/>
      <c r="AT61" s="330"/>
      <c r="AU61" s="330"/>
      <c r="AV61" s="330"/>
      <c r="AW61" s="330"/>
      <c r="AX61" s="330"/>
      <c r="AY61" s="330"/>
      <c r="AZ61" s="330"/>
      <c r="BA61" s="330"/>
      <c r="BB61" s="330"/>
      <c r="BC61" s="330"/>
      <c r="BD61" s="330"/>
      <c r="BE61" s="330"/>
      <c r="BF61" s="330"/>
      <c r="BG61" s="330"/>
      <c r="BH61" s="330"/>
      <c r="BI61" s="330"/>
      <c r="BJ61" s="330"/>
      <c r="BK61" s="330"/>
      <c r="BL61" s="330"/>
      <c r="BM61" s="330"/>
      <c r="BN61" s="330"/>
      <c r="BO61" s="330"/>
      <c r="BP61" s="330"/>
      <c r="BQ61" s="330"/>
      <c r="BR61" s="330"/>
      <c r="BS61" s="330"/>
      <c r="BT61" s="330"/>
      <c r="BU61" s="330"/>
      <c r="BV61" s="330"/>
      <c r="BW61" s="330"/>
      <c r="BX61" s="330"/>
      <c r="BY61" s="330"/>
      <c r="BZ61" s="330"/>
      <c r="CA61" s="330"/>
      <c r="CB61" s="330"/>
      <c r="CC61" s="330"/>
      <c r="CD61" s="330"/>
      <c r="CE61" s="330"/>
      <c r="CF61" s="330"/>
      <c r="CG61" s="330"/>
      <c r="CH61" s="330"/>
      <c r="CI61" s="330"/>
      <c r="CJ61" s="330"/>
      <c r="CK61" s="330"/>
      <c r="CL61" s="330"/>
      <c r="CM61" s="330"/>
      <c r="CN61" s="330"/>
      <c r="CO61" s="330"/>
      <c r="CP61" s="330"/>
      <c r="CQ61" s="330"/>
      <c r="CR61" s="330"/>
      <c r="CS61" s="330"/>
      <c r="CT61" s="330"/>
      <c r="CU61" s="330"/>
      <c r="CV61" s="330"/>
      <c r="CW61" s="330"/>
      <c r="CX61" s="330"/>
      <c r="CY61" s="330"/>
      <c r="CZ61" s="330"/>
      <c r="DA61" s="330"/>
      <c r="DB61" s="330"/>
      <c r="DC61" s="330"/>
      <c r="DD61" s="330"/>
      <c r="DE61" s="330"/>
      <c r="DF61" s="330"/>
      <c r="DG61" s="330"/>
      <c r="DH61" s="330"/>
      <c r="DI61" s="330"/>
      <c r="DJ61" s="330"/>
      <c r="DK61" s="330"/>
      <c r="DL61" s="330"/>
      <c r="DM61" s="330"/>
      <c r="DN61" s="330"/>
      <c r="DO61" s="330"/>
      <c r="DP61" s="330"/>
      <c r="DQ61" s="330"/>
      <c r="DR61" s="330"/>
      <c r="DS61" s="330"/>
      <c r="DT61" s="330"/>
      <c r="DU61" s="330"/>
      <c r="DV61" s="330"/>
      <c r="DW61" s="330"/>
      <c r="DX61" s="330"/>
      <c r="DY61" s="330"/>
      <c r="DZ61" s="330"/>
      <c r="EA61" s="330"/>
      <c r="EB61" s="330"/>
    </row>
    <row r="62" spans="1:132" ht="8.25" customHeight="1">
      <c r="A62" s="330"/>
      <c r="B62" s="330"/>
      <c r="C62" s="330"/>
      <c r="D62" s="330"/>
      <c r="E62" s="330"/>
      <c r="F62" s="330"/>
      <c r="G62" s="330"/>
      <c r="H62" s="330"/>
      <c r="I62" s="330"/>
      <c r="J62" s="330"/>
      <c r="K62" s="330"/>
      <c r="L62" s="330"/>
      <c r="M62" s="330"/>
      <c r="N62" s="330"/>
      <c r="O62" s="330"/>
      <c r="P62" s="330"/>
      <c r="Q62" s="330"/>
      <c r="R62" s="330"/>
      <c r="S62" s="330"/>
      <c r="T62" s="330"/>
      <c r="U62" s="330"/>
      <c r="V62" s="330"/>
      <c r="W62" s="330"/>
      <c r="X62" s="330"/>
      <c r="Y62" s="330"/>
      <c r="Z62" s="330"/>
      <c r="AA62" s="330"/>
      <c r="AB62" s="330"/>
      <c r="AC62" s="330"/>
      <c r="AD62" s="330"/>
      <c r="AE62" s="330"/>
      <c r="AF62" s="330"/>
      <c r="AG62" s="330"/>
      <c r="AH62" s="330"/>
      <c r="AI62" s="330"/>
      <c r="AJ62" s="330"/>
      <c r="AK62" s="330"/>
      <c r="AL62" s="330"/>
      <c r="AM62" s="330"/>
      <c r="AN62" s="330"/>
      <c r="AO62" s="330"/>
      <c r="AP62" s="330"/>
      <c r="AQ62" s="330"/>
      <c r="AR62" s="330"/>
      <c r="AS62" s="330"/>
      <c r="AT62" s="330"/>
      <c r="AU62" s="330"/>
      <c r="AV62" s="330"/>
      <c r="AW62" s="330"/>
      <c r="AX62" s="330"/>
      <c r="AY62" s="330"/>
      <c r="AZ62" s="330"/>
      <c r="BA62" s="330"/>
      <c r="BB62" s="330"/>
      <c r="BC62" s="330"/>
      <c r="BD62" s="330"/>
      <c r="BE62" s="330"/>
      <c r="BF62" s="330"/>
      <c r="BG62" s="330"/>
      <c r="BH62" s="330"/>
      <c r="BI62" s="330"/>
      <c r="BJ62" s="330"/>
      <c r="BK62" s="330"/>
      <c r="BL62" s="330"/>
      <c r="BM62" s="330"/>
      <c r="BN62" s="330"/>
      <c r="BO62" s="330"/>
      <c r="BP62" s="330"/>
      <c r="BQ62" s="330"/>
      <c r="BR62" s="330"/>
      <c r="BS62" s="330"/>
      <c r="BT62" s="330"/>
      <c r="BU62" s="330"/>
      <c r="BV62" s="330"/>
      <c r="BW62" s="330"/>
      <c r="BX62" s="330"/>
      <c r="BY62" s="330"/>
      <c r="BZ62" s="330"/>
      <c r="CA62" s="330"/>
      <c r="CB62" s="330"/>
      <c r="CC62" s="330"/>
      <c r="CD62" s="330"/>
      <c r="CE62" s="330"/>
      <c r="CF62" s="330"/>
      <c r="CG62" s="330"/>
      <c r="CH62" s="330"/>
      <c r="CI62" s="330"/>
      <c r="CJ62" s="330"/>
      <c r="CK62" s="330"/>
      <c r="CL62" s="330"/>
      <c r="CM62" s="330"/>
      <c r="CN62" s="330"/>
      <c r="CO62" s="330"/>
      <c r="CP62" s="330"/>
      <c r="CQ62" s="330"/>
      <c r="CR62" s="330"/>
      <c r="CS62" s="330"/>
      <c r="CT62" s="330"/>
      <c r="CU62" s="330"/>
      <c r="CV62" s="330"/>
      <c r="CW62" s="330"/>
      <c r="CX62" s="330"/>
      <c r="CY62" s="330"/>
      <c r="CZ62" s="330"/>
      <c r="DA62" s="330"/>
      <c r="DB62" s="330"/>
      <c r="DC62" s="330"/>
      <c r="DD62" s="330"/>
      <c r="DE62" s="330"/>
      <c r="DF62" s="330"/>
      <c r="DG62" s="330"/>
      <c r="DH62" s="330"/>
      <c r="DI62" s="330"/>
      <c r="DJ62" s="330"/>
      <c r="DK62" s="330"/>
      <c r="DL62" s="330"/>
      <c r="DM62" s="330"/>
      <c r="DN62" s="330"/>
      <c r="DO62" s="330"/>
      <c r="DP62" s="330"/>
      <c r="DQ62" s="330"/>
      <c r="DR62" s="330"/>
      <c r="DS62" s="330"/>
      <c r="DT62" s="330"/>
      <c r="DU62" s="330"/>
      <c r="DV62" s="330"/>
      <c r="DW62" s="330"/>
      <c r="DX62" s="330"/>
      <c r="DY62" s="330"/>
      <c r="DZ62" s="330"/>
      <c r="EA62" s="330"/>
      <c r="EB62" s="330"/>
    </row>
    <row r="63" spans="1:132" ht="8.25" customHeight="1">
      <c r="A63" s="330"/>
      <c r="B63" s="330"/>
      <c r="C63" s="330"/>
      <c r="D63" s="330"/>
      <c r="E63" s="330"/>
      <c r="F63" s="330"/>
      <c r="G63" s="330"/>
      <c r="H63" s="330"/>
      <c r="I63" s="330"/>
      <c r="J63" s="330"/>
      <c r="K63" s="330"/>
      <c r="L63" s="330"/>
      <c r="M63" s="330"/>
      <c r="N63" s="330"/>
      <c r="O63" s="330"/>
      <c r="P63" s="330"/>
      <c r="Q63" s="330"/>
      <c r="R63" s="330"/>
      <c r="S63" s="330"/>
      <c r="T63" s="330"/>
      <c r="U63" s="330"/>
      <c r="V63" s="330"/>
      <c r="W63" s="330"/>
      <c r="X63" s="330"/>
      <c r="Y63" s="330"/>
      <c r="Z63" s="330"/>
      <c r="AA63" s="330"/>
      <c r="AB63" s="330"/>
      <c r="AC63" s="330"/>
      <c r="AD63" s="330"/>
      <c r="AE63" s="330"/>
      <c r="AF63" s="330"/>
      <c r="AG63" s="330"/>
      <c r="AH63" s="330"/>
      <c r="AI63" s="330"/>
      <c r="AJ63" s="330"/>
      <c r="AK63" s="330"/>
      <c r="AL63" s="330"/>
      <c r="AM63" s="330"/>
      <c r="AN63" s="330"/>
      <c r="AO63" s="330"/>
      <c r="AP63" s="330"/>
      <c r="AQ63" s="330"/>
      <c r="AR63" s="330"/>
      <c r="AS63" s="330"/>
      <c r="AT63" s="330"/>
      <c r="AU63" s="330"/>
      <c r="AV63" s="330"/>
      <c r="AW63" s="330"/>
      <c r="AX63" s="330"/>
      <c r="AY63" s="330"/>
      <c r="AZ63" s="330"/>
      <c r="BA63" s="330"/>
      <c r="BB63" s="330"/>
      <c r="BC63" s="330"/>
      <c r="BD63" s="330"/>
      <c r="BE63" s="330"/>
      <c r="BF63" s="330"/>
      <c r="BG63" s="330"/>
      <c r="BH63" s="330"/>
      <c r="BI63" s="330"/>
      <c r="BJ63" s="330"/>
      <c r="BK63" s="330"/>
      <c r="BL63" s="330"/>
      <c r="BM63" s="330"/>
      <c r="BN63" s="330"/>
      <c r="BO63" s="330"/>
      <c r="BP63" s="330"/>
      <c r="BQ63" s="330"/>
      <c r="BR63" s="330"/>
      <c r="BS63" s="330"/>
      <c r="BT63" s="330"/>
      <c r="BU63" s="330"/>
      <c r="BV63" s="330"/>
      <c r="BW63" s="330"/>
      <c r="BX63" s="330"/>
      <c r="BY63" s="330"/>
      <c r="BZ63" s="330"/>
      <c r="CA63" s="330"/>
      <c r="CB63" s="330"/>
      <c r="CC63" s="330"/>
      <c r="CD63" s="330"/>
      <c r="CE63" s="330"/>
      <c r="CF63" s="330"/>
      <c r="CG63" s="330"/>
      <c r="CH63" s="330"/>
      <c r="CI63" s="330"/>
      <c r="CJ63" s="330"/>
      <c r="CK63" s="330"/>
      <c r="CL63" s="330"/>
      <c r="CM63" s="330"/>
      <c r="CN63" s="330"/>
      <c r="CO63" s="330"/>
      <c r="CP63" s="330"/>
      <c r="CQ63" s="330"/>
      <c r="CR63" s="330"/>
      <c r="CS63" s="330"/>
      <c r="CT63" s="330"/>
      <c r="CU63" s="330"/>
      <c r="CV63" s="330"/>
      <c r="CW63" s="330"/>
      <c r="CX63" s="330"/>
      <c r="CY63" s="330"/>
      <c r="CZ63" s="330"/>
      <c r="DA63" s="330"/>
      <c r="DB63" s="330"/>
      <c r="DC63" s="330"/>
      <c r="DD63" s="330"/>
      <c r="DE63" s="330"/>
      <c r="DF63" s="330"/>
      <c r="DG63" s="330"/>
      <c r="DH63" s="330"/>
      <c r="DI63" s="330"/>
      <c r="DJ63" s="330"/>
      <c r="DK63" s="330"/>
      <c r="DL63" s="330"/>
      <c r="DM63" s="330"/>
      <c r="DN63" s="330"/>
      <c r="DO63" s="330"/>
      <c r="DP63" s="330"/>
      <c r="DQ63" s="330"/>
      <c r="DR63" s="330"/>
      <c r="DS63" s="330"/>
      <c r="DT63" s="330"/>
      <c r="DU63" s="330"/>
      <c r="DV63" s="330"/>
      <c r="DW63" s="330"/>
      <c r="DX63" s="330"/>
      <c r="DY63" s="330"/>
      <c r="DZ63" s="330"/>
      <c r="EA63" s="330"/>
      <c r="EB63" s="330"/>
    </row>
    <row r="64" spans="1:132" ht="8.25" customHeight="1">
      <c r="A64" s="330"/>
      <c r="B64" s="330"/>
      <c r="C64" s="330"/>
      <c r="D64" s="330"/>
      <c r="E64" s="330"/>
      <c r="F64" s="330"/>
      <c r="G64" s="330"/>
      <c r="H64" s="330"/>
      <c r="I64" s="330"/>
      <c r="J64" s="330"/>
      <c r="K64" s="330"/>
      <c r="L64" s="330"/>
      <c r="M64" s="330"/>
      <c r="N64" s="330"/>
      <c r="O64" s="330"/>
      <c r="P64" s="330"/>
      <c r="Q64" s="330"/>
      <c r="R64" s="330"/>
      <c r="S64" s="330"/>
      <c r="T64" s="330"/>
      <c r="U64" s="330"/>
      <c r="V64" s="330"/>
      <c r="W64" s="330"/>
      <c r="X64" s="330"/>
      <c r="Y64" s="330"/>
      <c r="Z64" s="330"/>
      <c r="AA64" s="330"/>
      <c r="AB64" s="330"/>
      <c r="AC64" s="330"/>
      <c r="AD64" s="330"/>
      <c r="AE64" s="330"/>
      <c r="AF64" s="330"/>
      <c r="AG64" s="330"/>
      <c r="AH64" s="330"/>
      <c r="AI64" s="330"/>
      <c r="AJ64" s="330"/>
      <c r="AK64" s="330"/>
      <c r="AL64" s="330"/>
      <c r="AM64" s="330"/>
      <c r="AN64" s="330"/>
      <c r="AO64" s="330"/>
      <c r="AP64" s="330"/>
      <c r="AQ64" s="330"/>
      <c r="AR64" s="330"/>
      <c r="AS64" s="330"/>
      <c r="AT64" s="330"/>
      <c r="AU64" s="330"/>
      <c r="AV64" s="330"/>
      <c r="AW64" s="330"/>
      <c r="AX64" s="330"/>
      <c r="AY64" s="330"/>
      <c r="AZ64" s="330"/>
      <c r="BA64" s="330"/>
      <c r="BB64" s="330"/>
      <c r="BC64" s="330"/>
      <c r="BD64" s="330"/>
      <c r="BE64" s="330"/>
      <c r="BF64" s="330"/>
      <c r="BG64" s="330"/>
      <c r="BH64" s="330"/>
      <c r="BI64" s="330"/>
      <c r="BJ64" s="330"/>
      <c r="BK64" s="330"/>
      <c r="BL64" s="330"/>
      <c r="BM64" s="330"/>
      <c r="BN64" s="330"/>
      <c r="BO64" s="330"/>
      <c r="BP64" s="330"/>
      <c r="BQ64" s="330"/>
      <c r="BR64" s="330"/>
      <c r="BS64" s="330"/>
      <c r="BT64" s="330"/>
      <c r="BU64" s="330"/>
      <c r="BV64" s="330"/>
      <c r="BW64" s="330"/>
      <c r="BX64" s="330"/>
      <c r="BY64" s="330"/>
      <c r="BZ64" s="330"/>
      <c r="CA64" s="330"/>
      <c r="CB64" s="330"/>
      <c r="CC64" s="330"/>
      <c r="CD64" s="330"/>
      <c r="CE64" s="330"/>
      <c r="CF64" s="330"/>
      <c r="CG64" s="330"/>
      <c r="CH64" s="330"/>
      <c r="CI64" s="330"/>
      <c r="CJ64" s="330"/>
      <c r="CK64" s="330"/>
      <c r="CL64" s="330"/>
      <c r="CM64" s="330"/>
      <c r="CN64" s="330"/>
      <c r="CO64" s="330"/>
      <c r="CP64" s="330"/>
      <c r="CQ64" s="330"/>
      <c r="CR64" s="330"/>
      <c r="CS64" s="330"/>
      <c r="CT64" s="330"/>
      <c r="CU64" s="330"/>
      <c r="CV64" s="330"/>
      <c r="CW64" s="330"/>
      <c r="CX64" s="330"/>
      <c r="CY64" s="330"/>
      <c r="CZ64" s="330"/>
      <c r="DA64" s="330"/>
      <c r="DB64" s="330"/>
      <c r="DC64" s="330"/>
      <c r="DD64" s="330"/>
      <c r="DE64" s="330"/>
      <c r="DF64" s="330"/>
      <c r="DG64" s="330"/>
      <c r="DH64" s="330"/>
      <c r="DI64" s="330"/>
      <c r="DJ64" s="330"/>
      <c r="DK64" s="330"/>
      <c r="DL64" s="330"/>
      <c r="DM64" s="330"/>
      <c r="DN64" s="330"/>
      <c r="DO64" s="330"/>
      <c r="DP64" s="330"/>
      <c r="DQ64" s="330"/>
      <c r="DR64" s="330"/>
      <c r="DS64" s="330"/>
      <c r="DT64" s="330"/>
      <c r="DU64" s="330"/>
      <c r="DV64" s="330"/>
      <c r="DW64" s="330"/>
      <c r="DX64" s="330"/>
      <c r="DY64" s="330"/>
      <c r="DZ64" s="330"/>
      <c r="EA64" s="330"/>
      <c r="EB64" s="330"/>
    </row>
    <row r="65" spans="1:132" ht="8.25" customHeight="1">
      <c r="A65" s="330"/>
      <c r="B65" s="330"/>
      <c r="C65" s="330"/>
      <c r="D65" s="330"/>
      <c r="E65" s="330"/>
      <c r="F65" s="330"/>
      <c r="G65" s="330"/>
      <c r="H65" s="330"/>
      <c r="I65" s="330"/>
      <c r="J65" s="330"/>
      <c r="K65" s="330"/>
      <c r="L65" s="330"/>
      <c r="M65" s="330"/>
      <c r="N65" s="330"/>
      <c r="O65" s="330"/>
      <c r="P65" s="330"/>
      <c r="Q65" s="330"/>
      <c r="R65" s="330"/>
      <c r="S65" s="330"/>
      <c r="T65" s="330"/>
      <c r="U65" s="330"/>
      <c r="V65" s="330"/>
      <c r="W65" s="330"/>
      <c r="X65" s="330"/>
      <c r="Y65" s="330"/>
      <c r="Z65" s="330"/>
      <c r="AA65" s="330"/>
      <c r="AB65" s="330"/>
      <c r="AC65" s="330"/>
      <c r="AD65" s="330"/>
      <c r="AE65" s="330"/>
      <c r="AF65" s="330"/>
      <c r="AG65" s="330"/>
      <c r="AH65" s="330"/>
      <c r="AI65" s="330"/>
      <c r="AJ65" s="330"/>
      <c r="AK65" s="330"/>
      <c r="AL65" s="330"/>
      <c r="AM65" s="330"/>
      <c r="AN65" s="330"/>
      <c r="AO65" s="330"/>
      <c r="AP65" s="330"/>
      <c r="AQ65" s="330"/>
      <c r="AR65" s="330"/>
      <c r="AS65" s="330"/>
      <c r="AT65" s="330"/>
      <c r="AU65" s="330"/>
      <c r="AV65" s="330"/>
      <c r="AW65" s="330"/>
      <c r="AX65" s="330"/>
      <c r="AY65" s="330"/>
      <c r="AZ65" s="330"/>
      <c r="BA65" s="330"/>
      <c r="BB65" s="330"/>
      <c r="BC65" s="330"/>
      <c r="BD65" s="330"/>
      <c r="BE65" s="330"/>
      <c r="BF65" s="330"/>
      <c r="BG65" s="330"/>
      <c r="BH65" s="330"/>
      <c r="BI65" s="330"/>
      <c r="BJ65" s="330"/>
      <c r="BK65" s="330"/>
      <c r="BL65" s="330"/>
      <c r="BM65" s="330"/>
      <c r="BN65" s="330"/>
      <c r="BO65" s="330"/>
      <c r="BP65" s="330"/>
      <c r="BQ65" s="330"/>
      <c r="BR65" s="330"/>
      <c r="DB65" s="330"/>
      <c r="DC65" s="330"/>
      <c r="DD65" s="330"/>
      <c r="DE65" s="330"/>
      <c r="DF65" s="330"/>
      <c r="DG65" s="330"/>
      <c r="DH65" s="330"/>
      <c r="DI65" s="330"/>
      <c r="DJ65" s="330"/>
      <c r="DK65" s="330"/>
      <c r="DL65" s="330"/>
      <c r="DM65" s="330"/>
      <c r="DN65" s="330"/>
      <c r="DO65" s="330"/>
      <c r="DP65" s="330"/>
      <c r="DQ65" s="330"/>
      <c r="DR65" s="330"/>
      <c r="DS65" s="330"/>
      <c r="DT65" s="330"/>
      <c r="DU65" s="330"/>
      <c r="DV65" s="330"/>
      <c r="DW65" s="330"/>
      <c r="DX65" s="330"/>
      <c r="DY65" s="330"/>
      <c r="DZ65" s="330"/>
      <c r="EA65" s="330"/>
      <c r="EB65" s="330"/>
    </row>
    <row r="66" spans="1:132" ht="8.25" customHeight="1">
      <c r="A66" s="330"/>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30"/>
      <c r="AT66" s="330"/>
      <c r="AU66" s="330"/>
      <c r="AV66" s="330"/>
      <c r="AW66" s="330"/>
      <c r="AX66" s="330"/>
      <c r="AY66" s="330"/>
      <c r="AZ66" s="330"/>
      <c r="BA66" s="330"/>
      <c r="BB66" s="330"/>
      <c r="BC66" s="330"/>
      <c r="BD66" s="330"/>
      <c r="BE66" s="330"/>
      <c r="BF66" s="330"/>
      <c r="BG66" s="330"/>
      <c r="BH66" s="330"/>
      <c r="BI66" s="330"/>
      <c r="BJ66" s="330"/>
      <c r="BK66" s="330"/>
      <c r="BL66" s="330"/>
      <c r="BM66" s="330"/>
      <c r="BN66" s="330"/>
      <c r="BO66" s="330"/>
      <c r="BP66" s="330"/>
      <c r="BQ66" s="330"/>
      <c r="BR66" s="330"/>
      <c r="DB66" s="330"/>
      <c r="DC66" s="330"/>
      <c r="DD66" s="330"/>
      <c r="DE66" s="330"/>
      <c r="DF66" s="330"/>
      <c r="DG66" s="330"/>
      <c r="DH66" s="330"/>
      <c r="DI66" s="330"/>
      <c r="DJ66" s="330"/>
      <c r="DK66" s="330"/>
      <c r="DL66" s="330"/>
      <c r="DM66" s="330"/>
      <c r="DN66" s="330"/>
      <c r="DO66" s="330"/>
      <c r="DP66" s="330"/>
      <c r="DQ66" s="330"/>
      <c r="DR66" s="330"/>
      <c r="DS66" s="330"/>
      <c r="DT66" s="330"/>
      <c r="DU66" s="330"/>
      <c r="DV66" s="330"/>
      <c r="DW66" s="330"/>
      <c r="DX66" s="330"/>
      <c r="DY66" s="330"/>
      <c r="DZ66" s="330"/>
      <c r="EA66" s="330"/>
      <c r="EB66" s="330"/>
    </row>
    <row r="67" spans="1:132" ht="8.25" customHeight="1">
      <c r="A67" s="330"/>
      <c r="B67" s="330"/>
      <c r="C67" s="330"/>
      <c r="D67" s="330"/>
      <c r="E67" s="330"/>
      <c r="F67" s="330"/>
      <c r="G67" s="330"/>
      <c r="H67" s="330"/>
      <c r="I67" s="330"/>
      <c r="J67" s="330"/>
      <c r="K67" s="330"/>
      <c r="L67" s="330"/>
      <c r="M67" s="330"/>
      <c r="N67" s="330"/>
      <c r="O67" s="330"/>
      <c r="P67" s="330"/>
      <c r="Q67" s="330"/>
      <c r="R67" s="330"/>
      <c r="S67" s="330"/>
      <c r="T67" s="330"/>
      <c r="U67" s="330"/>
      <c r="V67" s="330"/>
      <c r="W67" s="330"/>
      <c r="X67" s="330"/>
      <c r="Y67" s="330"/>
      <c r="Z67" s="330"/>
      <c r="AA67" s="330"/>
      <c r="AB67" s="330"/>
      <c r="AC67" s="330"/>
      <c r="AD67" s="330"/>
      <c r="AE67" s="330"/>
      <c r="AF67" s="330"/>
      <c r="AG67" s="330"/>
      <c r="AH67" s="330"/>
      <c r="AI67" s="330"/>
      <c r="AJ67" s="330"/>
      <c r="AK67" s="330"/>
      <c r="AL67" s="330"/>
      <c r="AM67" s="330"/>
      <c r="AN67" s="330"/>
      <c r="AO67" s="330"/>
      <c r="AP67" s="330"/>
      <c r="AQ67" s="330"/>
      <c r="AR67" s="330"/>
      <c r="AS67" s="330"/>
      <c r="AT67" s="330"/>
      <c r="AU67" s="330"/>
      <c r="AV67" s="330"/>
      <c r="AW67" s="330"/>
      <c r="AX67" s="330"/>
      <c r="AY67" s="330"/>
      <c r="AZ67" s="330"/>
      <c r="BA67" s="330"/>
      <c r="BB67" s="330"/>
      <c r="BC67" s="330"/>
      <c r="BD67" s="330"/>
      <c r="BE67" s="330"/>
      <c r="BF67" s="330"/>
      <c r="BG67" s="330"/>
      <c r="BH67" s="330"/>
      <c r="BI67" s="330"/>
      <c r="BJ67" s="330"/>
      <c r="BK67" s="330"/>
      <c r="BL67" s="330"/>
      <c r="BM67" s="330"/>
      <c r="BN67" s="330"/>
      <c r="BO67" s="330"/>
      <c r="BP67" s="330"/>
      <c r="BQ67" s="330"/>
      <c r="BR67" s="330"/>
      <c r="DB67" s="330"/>
      <c r="DC67" s="330"/>
      <c r="DD67" s="330"/>
      <c r="DE67" s="330"/>
      <c r="DF67" s="330"/>
      <c r="DG67" s="330"/>
      <c r="DH67" s="330"/>
      <c r="DI67" s="330"/>
      <c r="DJ67" s="330"/>
      <c r="DK67" s="330"/>
      <c r="DL67" s="330"/>
      <c r="DM67" s="330"/>
      <c r="DN67" s="330"/>
      <c r="DO67" s="330"/>
      <c r="DP67" s="330"/>
      <c r="DQ67" s="330"/>
      <c r="DR67" s="330"/>
      <c r="DS67" s="330"/>
      <c r="DT67" s="330"/>
      <c r="DU67" s="330"/>
      <c r="DV67" s="330"/>
      <c r="DW67" s="330"/>
      <c r="DX67" s="330"/>
      <c r="DY67" s="330"/>
      <c r="DZ67" s="330"/>
      <c r="EA67" s="330"/>
      <c r="EB67" s="330"/>
    </row>
    <row r="68" spans="1:132" ht="8.25" customHeight="1">
      <c r="A68" s="330"/>
      <c r="B68" s="330"/>
      <c r="C68" s="330"/>
      <c r="D68" s="330"/>
      <c r="E68" s="330"/>
      <c r="F68" s="330"/>
      <c r="G68" s="330"/>
      <c r="H68" s="330"/>
      <c r="I68" s="330"/>
      <c r="J68" s="330"/>
      <c r="K68" s="330"/>
      <c r="L68" s="330"/>
      <c r="M68" s="330"/>
      <c r="N68" s="330"/>
      <c r="O68" s="330"/>
      <c r="P68" s="330"/>
      <c r="Q68" s="330"/>
      <c r="R68" s="330"/>
      <c r="S68" s="330"/>
      <c r="T68" s="330"/>
      <c r="U68" s="330"/>
      <c r="V68" s="330"/>
      <c r="W68" s="330"/>
      <c r="X68" s="330"/>
      <c r="Y68" s="330"/>
      <c r="Z68" s="330"/>
      <c r="AA68" s="330"/>
      <c r="AB68" s="330"/>
      <c r="AC68" s="330"/>
      <c r="AD68" s="330"/>
      <c r="AE68" s="330"/>
      <c r="AF68" s="330"/>
      <c r="AG68" s="330"/>
      <c r="AH68" s="330"/>
      <c r="AI68" s="330"/>
      <c r="AJ68" s="330"/>
      <c r="AK68" s="330"/>
      <c r="AL68" s="330"/>
      <c r="AM68" s="330"/>
      <c r="AN68" s="330"/>
      <c r="AO68" s="330"/>
      <c r="AP68" s="330"/>
      <c r="AQ68" s="330"/>
      <c r="AR68" s="330"/>
      <c r="AS68" s="330"/>
      <c r="AT68" s="330"/>
      <c r="AU68" s="330"/>
      <c r="AV68" s="330"/>
      <c r="AW68" s="330"/>
      <c r="AX68" s="330"/>
      <c r="AY68" s="330"/>
      <c r="AZ68" s="330"/>
      <c r="BA68" s="330"/>
      <c r="BB68" s="330"/>
      <c r="BC68" s="330"/>
      <c r="BD68" s="330"/>
      <c r="BE68" s="330"/>
      <c r="BF68" s="330"/>
      <c r="BG68" s="330"/>
      <c r="BH68" s="330"/>
      <c r="BI68" s="330"/>
      <c r="BJ68" s="330"/>
      <c r="BK68" s="330"/>
      <c r="BL68" s="330"/>
      <c r="BM68" s="330"/>
      <c r="BN68" s="330"/>
      <c r="BO68" s="330"/>
      <c r="BP68" s="330"/>
      <c r="BQ68" s="330"/>
      <c r="BR68" s="330"/>
      <c r="DB68" s="330"/>
      <c r="DC68" s="330"/>
      <c r="DD68" s="330"/>
      <c r="DE68" s="330"/>
      <c r="DF68" s="330"/>
      <c r="DG68" s="330"/>
      <c r="DH68" s="330"/>
      <c r="DI68" s="330"/>
      <c r="DJ68" s="330"/>
      <c r="DK68" s="330"/>
      <c r="DL68" s="330"/>
      <c r="DM68" s="330"/>
      <c r="DN68" s="330"/>
      <c r="DO68" s="330"/>
      <c r="DP68" s="330"/>
      <c r="DQ68" s="330"/>
      <c r="DR68" s="330"/>
      <c r="DS68" s="330"/>
      <c r="DT68" s="330"/>
      <c r="DU68" s="330"/>
      <c r="DV68" s="330"/>
      <c r="DW68" s="330"/>
      <c r="DX68" s="330"/>
      <c r="DY68" s="330"/>
      <c r="DZ68" s="330"/>
      <c r="EA68" s="330"/>
      <c r="EB68" s="330"/>
    </row>
    <row r="69" spans="1:132" ht="8.25" customHeight="1">
      <c r="A69" s="330"/>
      <c r="B69" s="330"/>
      <c r="C69" s="330"/>
      <c r="D69" s="330"/>
      <c r="E69" s="330"/>
      <c r="F69" s="330"/>
      <c r="G69" s="330"/>
      <c r="H69" s="330"/>
      <c r="I69" s="330"/>
      <c r="J69" s="330"/>
      <c r="K69" s="330"/>
      <c r="L69" s="330"/>
      <c r="M69" s="330"/>
      <c r="N69" s="330"/>
      <c r="O69" s="330"/>
      <c r="P69" s="330"/>
      <c r="Q69" s="330"/>
      <c r="R69" s="330"/>
      <c r="S69" s="330"/>
      <c r="T69" s="330"/>
      <c r="U69" s="330"/>
      <c r="V69" s="330"/>
      <c r="W69" s="330"/>
      <c r="X69" s="330"/>
      <c r="Y69" s="330"/>
      <c r="Z69" s="330"/>
      <c r="AA69" s="330"/>
      <c r="AB69" s="330"/>
      <c r="AC69" s="330"/>
      <c r="AD69" s="330"/>
      <c r="AE69" s="330"/>
      <c r="AF69" s="330"/>
      <c r="AG69" s="330"/>
      <c r="AH69" s="330"/>
      <c r="AI69" s="330"/>
      <c r="AJ69" s="330"/>
      <c r="AK69" s="330"/>
      <c r="AL69" s="330"/>
      <c r="AM69" s="330"/>
      <c r="AN69" s="330"/>
      <c r="AO69" s="330"/>
      <c r="AP69" s="330"/>
      <c r="AQ69" s="330"/>
      <c r="AR69" s="330"/>
      <c r="AS69" s="330"/>
      <c r="AT69" s="330"/>
      <c r="AU69" s="330"/>
      <c r="AV69" s="330"/>
      <c r="AW69" s="330"/>
      <c r="AX69" s="330"/>
      <c r="AY69" s="330"/>
      <c r="AZ69" s="330"/>
      <c r="BA69" s="330"/>
      <c r="BB69" s="330"/>
      <c r="BC69" s="330"/>
      <c r="BD69" s="330"/>
      <c r="BE69" s="330"/>
      <c r="BF69" s="330"/>
      <c r="BG69" s="330"/>
      <c r="BH69" s="330"/>
      <c r="BI69" s="330"/>
      <c r="BJ69" s="330"/>
      <c r="BK69" s="330"/>
      <c r="BL69" s="330"/>
      <c r="BM69" s="330"/>
      <c r="BN69" s="330"/>
      <c r="BO69" s="330"/>
      <c r="BP69" s="330"/>
      <c r="BQ69" s="330"/>
      <c r="BR69" s="330"/>
      <c r="DB69" s="330"/>
      <c r="DC69" s="330"/>
      <c r="DD69" s="330"/>
      <c r="DE69" s="330"/>
      <c r="DF69" s="330"/>
      <c r="DG69" s="330"/>
      <c r="DH69" s="330"/>
      <c r="DI69" s="330"/>
      <c r="DJ69" s="330"/>
      <c r="DK69" s="330"/>
      <c r="DL69" s="330"/>
      <c r="DM69" s="330"/>
      <c r="DN69" s="330"/>
      <c r="DO69" s="330"/>
      <c r="DP69" s="330"/>
      <c r="DQ69" s="330"/>
      <c r="DR69" s="330"/>
      <c r="DS69" s="330"/>
      <c r="DT69" s="330"/>
      <c r="DU69" s="330"/>
      <c r="DV69" s="330"/>
      <c r="DW69" s="330"/>
      <c r="DX69" s="330"/>
      <c r="DY69" s="330"/>
      <c r="DZ69" s="330"/>
      <c r="EA69" s="330"/>
      <c r="EB69" s="330"/>
    </row>
    <row r="70" spans="1:132" ht="8.25" customHeight="1">
      <c r="AT70" s="330"/>
      <c r="BQ70" s="330"/>
      <c r="BR70" s="330"/>
      <c r="DB70" s="330"/>
      <c r="DC70" s="330"/>
      <c r="DD70" s="330"/>
      <c r="DE70" s="330"/>
      <c r="DF70" s="330"/>
      <c r="DG70" s="330"/>
      <c r="DH70" s="330"/>
      <c r="DI70" s="330"/>
      <c r="DJ70" s="330"/>
      <c r="DK70" s="330"/>
      <c r="DL70" s="330"/>
      <c r="DM70" s="330"/>
      <c r="DN70" s="330"/>
      <c r="DO70" s="330"/>
      <c r="DP70" s="330"/>
      <c r="DQ70" s="330"/>
      <c r="DR70" s="330"/>
      <c r="DS70" s="330"/>
      <c r="DT70" s="330"/>
      <c r="DU70" s="330"/>
      <c r="DV70" s="330"/>
      <c r="DW70" s="330"/>
      <c r="DX70" s="330"/>
      <c r="DY70" s="330"/>
      <c r="DZ70" s="330"/>
      <c r="EA70" s="330"/>
      <c r="EB70" s="330"/>
    </row>
    <row r="71" spans="1:132" ht="8.25" customHeight="1">
      <c r="AT71" s="330"/>
      <c r="BQ71" s="330"/>
      <c r="BR71" s="330"/>
      <c r="DB71" s="330"/>
      <c r="DC71" s="330"/>
      <c r="DD71" s="330"/>
      <c r="DE71" s="330"/>
      <c r="DF71" s="330"/>
      <c r="DG71" s="330"/>
      <c r="DH71" s="330"/>
      <c r="DI71" s="330"/>
      <c r="DJ71" s="330"/>
      <c r="DK71" s="330"/>
      <c r="DL71" s="330"/>
      <c r="DM71" s="330"/>
      <c r="DN71" s="330"/>
      <c r="DO71" s="330"/>
      <c r="DP71" s="330"/>
      <c r="DQ71" s="330"/>
      <c r="DR71" s="330"/>
      <c r="DS71" s="330"/>
      <c r="DT71" s="330"/>
      <c r="DU71" s="330"/>
      <c r="DV71" s="330"/>
      <c r="DW71" s="330"/>
      <c r="DX71" s="330"/>
      <c r="DY71" s="330"/>
      <c r="DZ71" s="330"/>
      <c r="EA71" s="330"/>
      <c r="EB71" s="330"/>
    </row>
    <row r="72" spans="1:132" ht="8.25" customHeight="1">
      <c r="BQ72" s="330"/>
      <c r="BR72" s="330"/>
      <c r="DB72" s="330"/>
      <c r="DC72" s="330"/>
      <c r="DD72" s="330"/>
      <c r="DE72" s="330"/>
      <c r="DF72" s="330"/>
      <c r="DG72" s="330"/>
      <c r="DH72" s="330"/>
      <c r="DI72" s="330"/>
      <c r="DJ72" s="330"/>
      <c r="DK72" s="330"/>
      <c r="DL72" s="330"/>
      <c r="DM72" s="330"/>
      <c r="DN72" s="330"/>
      <c r="DO72" s="330"/>
      <c r="DP72" s="330"/>
      <c r="DQ72" s="330"/>
      <c r="DR72" s="330"/>
      <c r="DS72" s="330"/>
      <c r="DT72" s="330"/>
      <c r="DU72" s="330"/>
      <c r="DV72" s="330"/>
      <c r="DW72" s="330"/>
      <c r="DX72" s="330"/>
      <c r="DY72" s="330"/>
      <c r="DZ72" s="330"/>
      <c r="EA72" s="330"/>
      <c r="EB72" s="330"/>
    </row>
    <row r="73" spans="1:132" ht="8.25" customHeight="1">
      <c r="BQ73" s="330"/>
      <c r="BR73" s="330"/>
      <c r="DB73" s="330"/>
      <c r="DC73" s="330"/>
      <c r="DD73" s="330"/>
      <c r="DE73" s="330"/>
      <c r="DF73" s="330"/>
      <c r="DG73" s="330"/>
      <c r="DH73" s="330"/>
      <c r="DI73" s="330"/>
      <c r="DJ73" s="330"/>
      <c r="DK73" s="330"/>
      <c r="DL73" s="330"/>
      <c r="DM73" s="330"/>
      <c r="DN73" s="330"/>
      <c r="DO73" s="330"/>
      <c r="DP73" s="330"/>
      <c r="DQ73" s="330"/>
      <c r="DR73" s="330"/>
      <c r="DS73" s="330"/>
      <c r="DT73" s="330"/>
      <c r="DU73" s="330"/>
      <c r="DV73" s="330"/>
      <c r="DW73" s="330"/>
      <c r="DX73" s="330"/>
      <c r="DY73" s="330"/>
      <c r="DZ73" s="330"/>
      <c r="EA73" s="330"/>
      <c r="EB73" s="330"/>
    </row>
    <row r="74" spans="1:132" ht="8.25" customHeight="1"/>
    <row r="75" spans="1:132" ht="8.25" customHeight="1"/>
    <row r="76" spans="1:132" ht="8.25" customHeight="1"/>
    <row r="77" spans="1:132" ht="8.25" customHeight="1"/>
    <row r="78" spans="1:132" ht="8.25" customHeight="1"/>
    <row r="79" spans="1:132" ht="8.25" customHeight="1"/>
    <row r="80" spans="1:132" ht="8.25" customHeight="1"/>
    <row r="81" ht="8.25" customHeight="1"/>
    <row r="82" ht="8.25" customHeight="1"/>
    <row r="83" ht="8.25" customHeight="1"/>
    <row r="84" ht="8.25" customHeight="1"/>
    <row r="85" ht="8.25" customHeight="1"/>
    <row r="86" ht="8.25" customHeight="1"/>
    <row r="87" ht="8.25" customHeight="1"/>
    <row r="88" ht="8.25" customHeight="1"/>
    <row r="89" ht="8.25" customHeight="1"/>
    <row r="90" ht="8.25" customHeight="1"/>
    <row r="91" ht="8.25" customHeight="1"/>
    <row r="92" ht="8.25" customHeight="1"/>
    <row r="93" ht="8.25" customHeight="1"/>
    <row r="94" ht="8.25" customHeight="1"/>
    <row r="95" ht="8.25" customHeight="1"/>
    <row r="96" ht="8.25" customHeight="1"/>
    <row r="97" ht="8.25" customHeight="1"/>
    <row r="98" ht="8.25" customHeight="1"/>
    <row r="99" ht="8.25" customHeight="1"/>
    <row r="100" ht="8.25" customHeight="1"/>
    <row r="101" ht="8.25" customHeight="1"/>
    <row r="102" ht="8.25" customHeight="1"/>
    <row r="103" ht="8.25" customHeight="1"/>
    <row r="104" ht="8.25" customHeight="1"/>
    <row r="105" ht="8.25" customHeight="1"/>
    <row r="106" ht="8.25" customHeight="1"/>
    <row r="107" ht="8.25" customHeight="1"/>
    <row r="108" ht="8.25" customHeight="1"/>
    <row r="109" ht="8.25" customHeight="1"/>
    <row r="110" ht="8.25" customHeight="1"/>
    <row r="111" ht="8.25" customHeight="1"/>
    <row r="112" ht="8.25" customHeight="1"/>
    <row r="113" ht="8.25" customHeight="1"/>
    <row r="114" ht="8.25" customHeight="1"/>
    <row r="115" ht="8.25" customHeight="1"/>
    <row r="116" ht="8.25" customHeight="1"/>
    <row r="117" ht="8.25" customHeight="1"/>
    <row r="118" ht="8.25" customHeight="1"/>
    <row r="119" ht="8.25" customHeight="1"/>
    <row r="120" ht="8.25" customHeight="1"/>
    <row r="121" ht="8.25" customHeight="1"/>
    <row r="122" ht="8.25" customHeight="1"/>
    <row r="123" ht="8.25" customHeight="1"/>
    <row r="124" ht="8.25" customHeight="1"/>
    <row r="125" ht="8.25" customHeight="1"/>
    <row r="126" ht="8.25" customHeight="1"/>
    <row r="127" ht="8.25" customHeight="1"/>
    <row r="128" ht="8.25" customHeight="1"/>
    <row r="129" ht="8.25" customHeight="1"/>
    <row r="130" ht="8.25" customHeight="1"/>
    <row r="131" ht="10.25" customHeight="1"/>
    <row r="132" ht="10.25" customHeight="1"/>
    <row r="133" ht="10.25" customHeight="1"/>
    <row r="134" ht="10.25" customHeight="1"/>
    <row r="135" ht="10.25" customHeight="1"/>
    <row r="136" ht="10.25" customHeight="1"/>
    <row r="137" ht="10.25" customHeight="1"/>
    <row r="138" ht="10.25" customHeight="1"/>
    <row r="139" ht="10.25" customHeight="1"/>
    <row r="140" ht="10.25" customHeight="1"/>
    <row r="141" ht="10.25" customHeight="1"/>
    <row r="142" ht="10.25" customHeight="1"/>
    <row r="143" ht="10.25" customHeight="1"/>
    <row r="144" ht="10.25" customHeight="1"/>
    <row r="145" ht="10.25" customHeight="1"/>
    <row r="146" ht="10.25" customHeight="1"/>
    <row r="147" ht="10.25" customHeight="1"/>
    <row r="148" ht="10.25" customHeight="1"/>
    <row r="149" ht="10.25" customHeight="1"/>
    <row r="150" ht="10.25" customHeight="1"/>
    <row r="151" ht="10.25" customHeight="1"/>
    <row r="152" ht="10.25" customHeight="1"/>
    <row r="153" ht="10.25" customHeight="1"/>
    <row r="154" ht="10.25" customHeight="1"/>
    <row r="155" ht="10.25" customHeight="1"/>
    <row r="156" ht="10.25" customHeight="1"/>
    <row r="157" ht="10.25" customHeight="1"/>
    <row r="158" ht="10.25" customHeight="1"/>
    <row r="159" ht="10.25" customHeight="1"/>
    <row r="160" ht="10.25" customHeight="1"/>
    <row r="161" ht="10.25" customHeight="1"/>
    <row r="162" ht="10.25" customHeight="1"/>
    <row r="163" ht="10.25" customHeight="1"/>
    <row r="164" ht="10.25" customHeight="1"/>
    <row r="165" ht="10.25" customHeight="1"/>
    <row r="166" ht="10.25" customHeight="1"/>
    <row r="167" ht="10.25" customHeight="1"/>
    <row r="168" ht="10.25" customHeight="1"/>
    <row r="169" ht="10.25" customHeight="1"/>
    <row r="170" ht="10.25" customHeight="1"/>
    <row r="171" ht="10.25" customHeight="1"/>
    <row r="172" ht="10.25" customHeight="1"/>
    <row r="173" ht="10.25" customHeight="1"/>
    <row r="174" ht="10.25" customHeight="1"/>
    <row r="175" ht="10.25" customHeight="1"/>
    <row r="176" ht="10.25" customHeight="1"/>
    <row r="177" ht="10.25" customHeight="1"/>
    <row r="178" ht="10.25" customHeight="1"/>
    <row r="179" ht="10.25" customHeight="1"/>
    <row r="180" ht="10.25" customHeight="1"/>
    <row r="181" ht="10.25" customHeight="1"/>
    <row r="182" ht="10.25" customHeight="1"/>
    <row r="183" ht="10.25" customHeight="1"/>
    <row r="184" ht="10.25" customHeight="1"/>
    <row r="185" ht="10.25" customHeight="1"/>
    <row r="186" ht="10.25" customHeight="1"/>
    <row r="187" ht="10.25" customHeight="1"/>
    <row r="188" ht="10.25" customHeight="1"/>
    <row r="189" ht="10.25" customHeight="1"/>
    <row r="190" ht="10.25" customHeight="1"/>
    <row r="191" ht="10.25" customHeight="1"/>
    <row r="192" ht="10.25" customHeight="1"/>
    <row r="193" ht="10.25" customHeight="1"/>
    <row r="194" ht="10.25" customHeight="1"/>
    <row r="195" ht="10.25" customHeight="1"/>
    <row r="196" ht="10.25" customHeight="1"/>
    <row r="197" ht="10.25" customHeight="1"/>
    <row r="198" ht="10.25" customHeight="1"/>
    <row r="199" ht="10.25" customHeight="1"/>
    <row r="200" ht="10.25" customHeight="1"/>
    <row r="201" ht="10.25" customHeight="1"/>
    <row r="202" ht="10.25" customHeight="1"/>
    <row r="203" ht="10.25" customHeight="1"/>
    <row r="204" ht="10.25" customHeight="1"/>
    <row r="205" ht="10.25" customHeight="1"/>
    <row r="206" ht="10.25" customHeight="1"/>
    <row r="207" ht="10.25" customHeight="1"/>
    <row r="208" ht="10.25" customHeight="1"/>
    <row r="209" ht="10.25" customHeight="1"/>
    <row r="210" ht="10.25" customHeight="1"/>
    <row r="211" ht="10.25" customHeight="1"/>
    <row r="212" ht="10.25" customHeight="1"/>
    <row r="213" ht="10.25" customHeight="1"/>
    <row r="214" ht="10.25" customHeight="1"/>
    <row r="215" ht="10.25" customHeight="1"/>
    <row r="216" ht="10.25" customHeight="1"/>
    <row r="217" ht="10.25" customHeight="1"/>
    <row r="218" ht="10.25" customHeight="1"/>
    <row r="219" ht="10.25" customHeight="1"/>
    <row r="220" ht="10.25" customHeight="1"/>
    <row r="221" ht="10.25" customHeight="1"/>
    <row r="222" ht="10.25" customHeight="1"/>
    <row r="223" ht="10.25" customHeight="1"/>
    <row r="224" ht="10.25" customHeight="1"/>
    <row r="225" ht="10.25" customHeight="1"/>
    <row r="226" ht="10.25" customHeight="1"/>
    <row r="227" ht="10.25" customHeight="1"/>
    <row r="228" ht="10.25" customHeight="1"/>
    <row r="229" ht="10.25" customHeight="1"/>
    <row r="230" ht="10.25" customHeight="1"/>
    <row r="231" ht="10.25" customHeight="1"/>
    <row r="232" ht="10.25" customHeight="1"/>
    <row r="233" ht="10.25" customHeight="1"/>
    <row r="234" ht="10.25" customHeight="1"/>
    <row r="235" ht="10.25" customHeight="1"/>
    <row r="236" ht="10.25" customHeight="1"/>
    <row r="237" ht="10.25" customHeight="1"/>
    <row r="238" ht="10.25" customHeight="1"/>
    <row r="239" ht="10.25" customHeight="1"/>
    <row r="240" ht="10.25" customHeight="1"/>
    <row r="241" ht="10.25" customHeight="1"/>
    <row r="242" ht="10.25" customHeight="1"/>
    <row r="243" ht="10.25" customHeight="1"/>
    <row r="244" ht="10.25" customHeight="1"/>
    <row r="245" ht="10.25" customHeight="1"/>
    <row r="246" ht="10.25" customHeight="1"/>
    <row r="247" ht="10.25" customHeight="1"/>
    <row r="248" ht="10.25" customHeight="1"/>
    <row r="249" ht="10.25" customHeight="1"/>
    <row r="250" ht="10.25" customHeight="1"/>
    <row r="251" ht="10.25" customHeight="1"/>
    <row r="252" ht="10.25" customHeight="1"/>
    <row r="253" ht="10.25" customHeight="1"/>
    <row r="254" ht="10.25" customHeight="1"/>
    <row r="255" ht="10.25" customHeight="1"/>
  </sheetData>
  <sheetProtection selectLockedCells="1"/>
  <protectedRanges>
    <protectedRange sqref="O9:AJ13 AU8:BA13" name="範囲1"/>
  </protectedRanges>
  <mergeCells count="247">
    <mergeCell ref="CS42:DA43"/>
    <mergeCell ref="BF42:BN43"/>
    <mergeCell ref="BO42:BR43"/>
    <mergeCell ref="BS42:CA43"/>
    <mergeCell ref="CB42:CE43"/>
    <mergeCell ref="CF42:CN43"/>
    <mergeCell ref="CO42:CR43"/>
    <mergeCell ref="S42:AA43"/>
    <mergeCell ref="AB42:AE43"/>
    <mergeCell ref="AF42:AN43"/>
    <mergeCell ref="AO42:AR43"/>
    <mergeCell ref="AS42:BA43"/>
    <mergeCell ref="BB42:BE43"/>
    <mergeCell ref="A42:D43"/>
    <mergeCell ref="E42:G43"/>
    <mergeCell ref="H42:I43"/>
    <mergeCell ref="J42:L43"/>
    <mergeCell ref="M42:N43"/>
    <mergeCell ref="O42:R43"/>
    <mergeCell ref="CO40:CR41"/>
    <mergeCell ref="CS40:DA41"/>
    <mergeCell ref="AO40:AR41"/>
    <mergeCell ref="AS40:BA41"/>
    <mergeCell ref="BB40:BE41"/>
    <mergeCell ref="BF40:BN41"/>
    <mergeCell ref="BO40:BR41"/>
    <mergeCell ref="BS40:CA41"/>
    <mergeCell ref="A40:D41"/>
    <mergeCell ref="E40:G41"/>
    <mergeCell ref="H40:I41"/>
    <mergeCell ref="J40:L41"/>
    <mergeCell ref="M40:N41"/>
    <mergeCell ref="O40:R41"/>
    <mergeCell ref="S40:AA41"/>
    <mergeCell ref="AB40:AE41"/>
    <mergeCell ref="AF40:AN41"/>
    <mergeCell ref="CB40:CE41"/>
    <mergeCell ref="CF40:CN41"/>
    <mergeCell ref="BS36:CA37"/>
    <mergeCell ref="CB36:CE37"/>
    <mergeCell ref="CF36:CN37"/>
    <mergeCell ref="CO36:CR37"/>
    <mergeCell ref="CS36:DA37"/>
    <mergeCell ref="AB36:AE37"/>
    <mergeCell ref="AF36:AN37"/>
    <mergeCell ref="AO36:AR37"/>
    <mergeCell ref="AS36:BA37"/>
    <mergeCell ref="BB36:BE37"/>
    <mergeCell ref="BF36:BN37"/>
    <mergeCell ref="BS38:CA39"/>
    <mergeCell ref="CB38:CE39"/>
    <mergeCell ref="CF38:CN39"/>
    <mergeCell ref="CO38:CR39"/>
    <mergeCell ref="CS38:DA39"/>
    <mergeCell ref="AF38:AN39"/>
    <mergeCell ref="AO38:AR39"/>
    <mergeCell ref="AS38:BA39"/>
    <mergeCell ref="BB38:BE39"/>
    <mergeCell ref="BF38:BN39"/>
    <mergeCell ref="BO38:BR39"/>
    <mergeCell ref="A38:D39"/>
    <mergeCell ref="E38:G39"/>
    <mergeCell ref="H38:I39"/>
    <mergeCell ref="J38:L39"/>
    <mergeCell ref="M38:N39"/>
    <mergeCell ref="O38:R39"/>
    <mergeCell ref="S38:AA39"/>
    <mergeCell ref="AB38:AE39"/>
    <mergeCell ref="BO36:BR37"/>
    <mergeCell ref="A36:D37"/>
    <mergeCell ref="E36:G37"/>
    <mergeCell ref="H36:I37"/>
    <mergeCell ref="J36:L37"/>
    <mergeCell ref="M36:N37"/>
    <mergeCell ref="O36:R37"/>
    <mergeCell ref="S36:AA37"/>
    <mergeCell ref="A34:D35"/>
    <mergeCell ref="E34:G35"/>
    <mergeCell ref="H34:I35"/>
    <mergeCell ref="J34:L35"/>
    <mergeCell ref="M34:N35"/>
    <mergeCell ref="O34:R35"/>
    <mergeCell ref="CB32:CE33"/>
    <mergeCell ref="CF32:CN33"/>
    <mergeCell ref="CO32:CR33"/>
    <mergeCell ref="BF34:BN35"/>
    <mergeCell ref="BO34:BR35"/>
    <mergeCell ref="BS34:CA35"/>
    <mergeCell ref="CB34:CE35"/>
    <mergeCell ref="CF34:CN35"/>
    <mergeCell ref="CO34:CR35"/>
    <mergeCell ref="S34:AA35"/>
    <mergeCell ref="AB34:AE35"/>
    <mergeCell ref="AF34:AN35"/>
    <mergeCell ref="AO34:AR35"/>
    <mergeCell ref="AS34:BA35"/>
    <mergeCell ref="BB34:BE35"/>
    <mergeCell ref="A32:D33"/>
    <mergeCell ref="E32:G33"/>
    <mergeCell ref="H32:I33"/>
    <mergeCell ref="CS34:DA35"/>
    <mergeCell ref="AO32:AR33"/>
    <mergeCell ref="AS32:BA33"/>
    <mergeCell ref="BB32:BE33"/>
    <mergeCell ref="BF32:BN33"/>
    <mergeCell ref="BO32:BR33"/>
    <mergeCell ref="BS32:CA33"/>
    <mergeCell ref="CS28:DA29"/>
    <mergeCell ref="BO28:BR29"/>
    <mergeCell ref="BS30:CA31"/>
    <mergeCell ref="CB30:CE31"/>
    <mergeCell ref="CF30:CN31"/>
    <mergeCell ref="CO30:CR31"/>
    <mergeCell ref="CS30:DA31"/>
    <mergeCell ref="BB30:BE31"/>
    <mergeCell ref="BF30:BN31"/>
    <mergeCell ref="BO30:BR31"/>
    <mergeCell ref="AO30:AR31"/>
    <mergeCell ref="AS30:BA31"/>
    <mergeCell ref="A28:D29"/>
    <mergeCell ref="E28:G29"/>
    <mergeCell ref="H28:I29"/>
    <mergeCell ref="J28:L29"/>
    <mergeCell ref="M28:N29"/>
    <mergeCell ref="O28:R29"/>
    <mergeCell ref="CS32:DA33"/>
    <mergeCell ref="J32:L33"/>
    <mergeCell ref="M32:N33"/>
    <mergeCell ref="O32:R33"/>
    <mergeCell ref="S32:AA33"/>
    <mergeCell ref="AB32:AE33"/>
    <mergeCell ref="AF32:AN33"/>
    <mergeCell ref="A30:D31"/>
    <mergeCell ref="E30:G31"/>
    <mergeCell ref="H30:I31"/>
    <mergeCell ref="J30:L31"/>
    <mergeCell ref="M30:N31"/>
    <mergeCell ref="O30:R31"/>
    <mergeCell ref="S30:AA31"/>
    <mergeCell ref="AB30:AE31"/>
    <mergeCell ref="AF30:AN31"/>
    <mergeCell ref="CO26:CR27"/>
    <mergeCell ref="S26:AA27"/>
    <mergeCell ref="AB26:AE27"/>
    <mergeCell ref="AF26:AN27"/>
    <mergeCell ref="AO26:AR27"/>
    <mergeCell ref="AS26:BA27"/>
    <mergeCell ref="BB26:BE27"/>
    <mergeCell ref="BS28:CA29"/>
    <mergeCell ref="CB28:CE29"/>
    <mergeCell ref="CF28:CN29"/>
    <mergeCell ref="CO28:CR29"/>
    <mergeCell ref="S28:AA29"/>
    <mergeCell ref="BF26:BN27"/>
    <mergeCell ref="BO26:BR27"/>
    <mergeCell ref="AB28:AE29"/>
    <mergeCell ref="AF28:AN29"/>
    <mergeCell ref="AO28:AR29"/>
    <mergeCell ref="AS28:BA29"/>
    <mergeCell ref="BB28:BE29"/>
    <mergeCell ref="BF28:BN29"/>
    <mergeCell ref="CO25:CR25"/>
    <mergeCell ref="CS25:DA25"/>
    <mergeCell ref="A26:D27"/>
    <mergeCell ref="E26:G27"/>
    <mergeCell ref="H26:I27"/>
    <mergeCell ref="J26:L27"/>
    <mergeCell ref="M26:N27"/>
    <mergeCell ref="O26:R27"/>
    <mergeCell ref="BB25:BE25"/>
    <mergeCell ref="BF25:BN25"/>
    <mergeCell ref="BO25:BR25"/>
    <mergeCell ref="BS25:CA25"/>
    <mergeCell ref="CB25:CE25"/>
    <mergeCell ref="CF25:CN25"/>
    <mergeCell ref="O25:R25"/>
    <mergeCell ref="S25:AA25"/>
    <mergeCell ref="AB25:AE25"/>
    <mergeCell ref="AF25:AN25"/>
    <mergeCell ref="AO25:AR25"/>
    <mergeCell ref="AS25:BA25"/>
    <mergeCell ref="CS26:DA27"/>
    <mergeCell ref="BS26:CA27"/>
    <mergeCell ref="CB26:CE27"/>
    <mergeCell ref="CF26:CN27"/>
    <mergeCell ref="CO19:DA24"/>
    <mergeCell ref="AB20:AN24"/>
    <mergeCell ref="A23:E24"/>
    <mergeCell ref="O19:AA24"/>
    <mergeCell ref="AB19:AN19"/>
    <mergeCell ref="AO19:BA24"/>
    <mergeCell ref="BB19:BN24"/>
    <mergeCell ref="BO19:CA24"/>
    <mergeCell ref="CB19:CN24"/>
    <mergeCell ref="O17:AA18"/>
    <mergeCell ref="AB17:AN18"/>
    <mergeCell ref="AO17:BA18"/>
    <mergeCell ref="BB17:BN18"/>
    <mergeCell ref="BO17:CN18"/>
    <mergeCell ref="CO17:DA18"/>
    <mergeCell ref="AU11:BA13"/>
    <mergeCell ref="BB11:BC13"/>
    <mergeCell ref="BE12:CR13"/>
    <mergeCell ref="Y9:Z13"/>
    <mergeCell ref="I15:N16"/>
    <mergeCell ref="O15:BN16"/>
    <mergeCell ref="BO15:DA16"/>
    <mergeCell ref="AM9:AN13"/>
    <mergeCell ref="AO9:AP13"/>
    <mergeCell ref="CS9:DA13"/>
    <mergeCell ref="BE10:BL11"/>
    <mergeCell ref="BM10:CA11"/>
    <mergeCell ref="CB10:CF11"/>
    <mergeCell ref="CG10:CK11"/>
    <mergeCell ref="CL10:CM11"/>
    <mergeCell ref="CN10:CR11"/>
    <mergeCell ref="AR11:AT13"/>
    <mergeCell ref="AA9:AB13"/>
    <mergeCell ref="AC9:AD13"/>
    <mergeCell ref="AE9:AF13"/>
    <mergeCell ref="AG9:AH13"/>
    <mergeCell ref="AI9:AJ13"/>
    <mergeCell ref="AK9:AL13"/>
    <mergeCell ref="O9:P13"/>
    <mergeCell ref="Q9:R13"/>
    <mergeCell ref="S9:T13"/>
    <mergeCell ref="U9:V13"/>
    <mergeCell ref="W9:X13"/>
    <mergeCell ref="G2:BA2"/>
    <mergeCell ref="BP2:DA3"/>
    <mergeCell ref="G3:AH3"/>
    <mergeCell ref="A6:N13"/>
    <mergeCell ref="O6:R8"/>
    <mergeCell ref="S6:T8"/>
    <mergeCell ref="U6:X8"/>
    <mergeCell ref="Y6:AJ8"/>
    <mergeCell ref="AK6:AP8"/>
    <mergeCell ref="AR6:BC7"/>
    <mergeCell ref="BE6:BJ7"/>
    <mergeCell ref="BK6:CA7"/>
    <mergeCell ref="CB6:CD7"/>
    <mergeCell ref="CE6:CR7"/>
    <mergeCell ref="CS6:DA8"/>
    <mergeCell ref="AR8:AT10"/>
    <mergeCell ref="AU8:BA10"/>
    <mergeCell ref="BB8:BC10"/>
    <mergeCell ref="BE8:CR9"/>
  </mergeCells>
  <phoneticPr fontId="2"/>
  <pageMargins left="0.78740157480314965" right="0" top="0.19685039370078741" bottom="0.19685039370078741" header="0.31496062992125984" footer="0.31496062992125984"/>
  <pageSetup paperSize="9" scale="5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テーブル</vt:lpstr>
      <vt:lpstr>CSV添付（シートを全選択コピーしてそのまま添付）ジョブカン</vt:lpstr>
      <vt:lpstr>利用方法・注意事項（必ずお読みください。）</vt:lpstr>
      <vt:lpstr>算定基礎賃金集計表</vt:lpstr>
      <vt:lpstr>申告書記入イメージ</vt:lpstr>
      <vt:lpstr>(参考)e-Govイメージ</vt:lpstr>
      <vt:lpstr>保険料計算シート（非表示）</vt:lpstr>
      <vt:lpstr>設定シート（非表示）</vt:lpstr>
      <vt:lpstr>算定基礎賃img(非表示)</vt:lpstr>
      <vt:lpstr>申告書img(非表示)</vt:lpstr>
      <vt:lpstr>算定基礎賃金集計表!Print_Area</vt:lpstr>
      <vt:lpstr>'申告書img(非表示)'!Print_Area</vt:lpstr>
      <vt:lpstr>申告書記入イメージ!Print_Area</vt:lpstr>
      <vt:lpstr>'利用方法・注意事項（必ずお読みください。）'!Print_Area</vt:lpstr>
      <vt:lpstr>可能</vt:lpstr>
      <vt:lpstr>概算雇用保険料率</vt:lpstr>
      <vt:lpstr>確定雇用保険料率</vt:lpstr>
      <vt:lpstr>還付</vt:lpstr>
      <vt:lpstr>充当しない</vt:lpstr>
      <vt:lpstr>充当を優先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2017-04-17T05:59:37Z</dcterms:created>
  <dcterms:modified xsi:type="dcterms:W3CDTF">2024-06-07T01:15:12Z</dcterms:modified>
</cp:coreProperties>
</file>